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3" activeTab="7"/>
  </bookViews>
  <sheets>
    <sheet name="资产负债表2018年3月" sheetId="1" r:id="rId1"/>
    <sheet name="业务活动表2018年3月" sheetId="2" r:id="rId2"/>
    <sheet name="资产负债表2018年6月" sheetId="3" r:id="rId3"/>
    <sheet name="资产负债表2018年9月" sheetId="4" r:id="rId4"/>
    <sheet name="业务活动表2018年9月" sheetId="5" r:id="rId5"/>
    <sheet name="资产负债表2018年12月" sheetId="6" r:id="rId6"/>
    <sheet name="业务活动表2018年12月" sheetId="7" r:id="rId7"/>
    <sheet name="现金流量表" sheetId="8" r:id="rId8"/>
  </sheets>
  <externalReferences>
    <externalReference r:id="rId11"/>
    <externalReference r:id="rId12"/>
  </externalReferences>
  <definedNames>
    <definedName name="_xlnm.Print_Area" localSheetId="5">'资产负债表2018年12月'!$A$1:$H$36</definedName>
    <definedName name="_xlnm.Print_Area" localSheetId="0">'资产负债表2018年3月'!$A$1:$H$36</definedName>
    <definedName name="_xlnm.Print_Area" localSheetId="2">'资产负债表2018年6月'!$A$1:$H$36</definedName>
    <definedName name="_xlnm.Print_Area" localSheetId="3">'资产负债表2018年9月'!$A$1:$H$36</definedName>
  </definedNames>
  <calcPr fullCalcOnLoad="1"/>
</workbook>
</file>

<file path=xl/sharedStrings.xml><?xml version="1.0" encoding="utf-8"?>
<sst xmlns="http://schemas.openxmlformats.org/spreadsheetml/2006/main" count="387" uniqueCount="133">
  <si>
    <t>资 产 负 债 表</t>
  </si>
  <si>
    <t>会民非01表</t>
  </si>
  <si>
    <t>编制单位：成都根与芽环境文化交流中心               2018 年 3 月 31 日                                         单位：元</t>
  </si>
  <si>
    <t>资    产</t>
  </si>
  <si>
    <t>行次</t>
  </si>
  <si>
    <t>年初数</t>
  </si>
  <si>
    <t>期末数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</si>
  <si>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</si>
  <si>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</si>
  <si>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</si>
  <si>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</si>
  <si>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</si>
  <si>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</si>
  <si>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</si>
  <si>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</si>
  <si>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</si>
  <si>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 xml:space="preserve">  预付账款</t>
  </si>
  <si>
    <t xml:space="preserve">  应交税金</t>
  </si>
  <si>
    <t xml:space="preserve">  存  货</t>
  </si>
  <si>
    <t xml:space="preserve">  预收账款</t>
  </si>
  <si>
    <t xml:space="preserve">  待摊费用</t>
  </si>
  <si>
    <t xml:space="preserve">  预提费用</t>
  </si>
  <si>
    <t xml:space="preserve">  一年内到期的长期债权投资</t>
  </si>
  <si>
    <t xml:space="preserve">  预计负债</t>
  </si>
  <si>
    <t xml:space="preserve">  其他流动资产</t>
  </si>
  <si>
    <t xml:space="preserve">  一年内到期的长期负债</t>
  </si>
  <si>
    <t xml:space="preserve">    流动资产合计</t>
  </si>
  <si>
    <t xml:space="preserve">  其他流动负债</t>
  </si>
  <si>
    <t>流动负债合计</t>
  </si>
  <si>
    <t>长期投资：</t>
  </si>
  <si>
    <t xml:space="preserve">  长期股权投资</t>
  </si>
  <si>
    <t>长期负债：</t>
  </si>
  <si>
    <t xml:space="preserve">  长期债权投资</t>
  </si>
  <si>
    <t xml:space="preserve">  长期借款</t>
  </si>
  <si>
    <t xml:space="preserve">    长期投资合计</t>
  </si>
  <si>
    <t xml:space="preserve">  长期应付款</t>
  </si>
  <si>
    <t xml:space="preserve">  其他长期负债</t>
  </si>
  <si>
    <t>固定资产：</t>
  </si>
  <si>
    <t>长期负债合计</t>
  </si>
  <si>
    <t xml:space="preserve">  固定资产原价</t>
  </si>
  <si>
    <t xml:space="preserve">  减：累计折旧</t>
  </si>
  <si>
    <t>受托代理负债：</t>
  </si>
  <si>
    <t xml:space="preserve">  固定资产净值</t>
  </si>
  <si>
    <t xml:space="preserve">  受托代理负债</t>
  </si>
  <si>
    <t xml:space="preserve">  在建工程</t>
  </si>
  <si>
    <t xml:space="preserve">  文物文化资产</t>
  </si>
  <si>
    <t xml:space="preserve">    负债合计</t>
  </si>
  <si>
    <t xml:space="preserve">  固定资产清理</t>
  </si>
  <si>
    <t xml:space="preserve">    固定资产合计</t>
  </si>
  <si>
    <t>无形资产：</t>
  </si>
  <si>
    <t xml:space="preserve">  无形资产</t>
  </si>
  <si>
    <t>净资产：</t>
  </si>
  <si>
    <t xml:space="preserve">  非限定性净资产</t>
  </si>
  <si>
    <t>受托代理资产：</t>
  </si>
  <si>
    <t xml:space="preserve">  限定性净资产</t>
  </si>
  <si>
    <t xml:space="preserve">  受托代理资产</t>
  </si>
  <si>
    <t xml:space="preserve">    净资产合计</t>
  </si>
  <si>
    <t>资产总计</t>
  </si>
  <si>
    <t>负债和净资产总计</t>
  </si>
  <si>
    <t>业 务 活 动 表</t>
  </si>
  <si>
    <t>会民非02表</t>
  </si>
  <si>
    <t>编制单位：成都根与芽环境文化交流中心               2018  年  3  月                                  单位：元</t>
  </si>
  <si>
    <t>项  目</t>
  </si>
  <si>
    <t>本月数</t>
  </si>
  <si>
    <t>本年累计数</t>
  </si>
  <si>
    <t>非限定性</t>
  </si>
  <si>
    <t>限定性</t>
  </si>
  <si>
    <t>合计</t>
  </si>
  <si>
    <t>一、收  入</t>
  </si>
  <si>
    <t>捐赠收入</t>
  </si>
  <si>
    <t>会费收入</t>
  </si>
  <si>
    <t>提供服务收入</t>
  </si>
  <si>
    <t>商品销售收入</t>
  </si>
  <si>
    <t>政府补助收入</t>
  </si>
  <si>
    <t>投资收益</t>
  </si>
  <si>
    <t>其他收入</t>
  </si>
  <si>
    <t>收入合计</t>
  </si>
  <si>
    <t>二、费  用</t>
  </si>
  <si>
    <t>（一）业务活动成本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</si>
  <si>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</si>
  <si>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</si>
  <si>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</si>
  <si>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</si>
  <si>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</si>
  <si>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</si>
  <si>
    <t>编制单位：成都根与芽环境文化交流中心               2018 年 6 月 30 日                                         单位：元</t>
  </si>
  <si>
    <t>编制单位：成都根与芽环境文化交流中心               2018 年 9 月 30 日                                         单位：元</t>
  </si>
  <si>
    <t>编制单位：成都根与芽环境文化交流中心               2018  年  9  月                                  单位：元</t>
  </si>
  <si>
    <t>编制单位：成都根与芽环境文化交流中心               2018 年 12 月 31 日                                         单位：元</t>
  </si>
  <si>
    <t>编制单位：成都根与芽环境文化交流中心               2018  年  12 月                                  单位：元</t>
  </si>
  <si>
    <t>现 金 流 量 表</t>
  </si>
  <si>
    <t>会民非03表</t>
  </si>
  <si>
    <t>编制单位：成都根与芽环境文化交流中心      2018年度                                单位：元</t>
  </si>
  <si>
    <t>附注</t>
  </si>
  <si>
    <t>本年数</t>
  </si>
  <si>
    <t>上年数</t>
  </si>
  <si>
    <t>一、业务活动产生的现金流量：</t>
  </si>
  <si>
    <t xml:space="preserve">      接受捐赠收到的现金</t>
  </si>
  <si>
    <t xml:space="preserve">      收取会费收到的现金</t>
  </si>
  <si>
    <t xml:space="preserve">      提供服务收到的现金</t>
  </si>
  <si>
    <t xml:space="preserve">      销售商品收到的现金</t>
  </si>
  <si>
    <t xml:space="preserve">      政府补助收到的现金</t>
  </si>
  <si>
    <t xml:space="preserve">      收到的其他与业务活动有关的现金</t>
  </si>
  <si>
    <t>六、12</t>
  </si>
  <si>
    <t>利息收入</t>
  </si>
  <si>
    <t xml:space="preserve">                          现金流入小计</t>
  </si>
  <si>
    <t xml:space="preserve">      提供捐赠或者资助支付的现金</t>
  </si>
  <si>
    <t xml:space="preserve">      支付给员工以及为员工支付的现金</t>
  </si>
  <si>
    <t xml:space="preserve">      购买商品、接受服务支付的现金</t>
  </si>
  <si>
    <t xml:space="preserve">      支付的其他与业务活动有关的现金</t>
  </si>
  <si>
    <t>银行手续费</t>
  </si>
  <si>
    <t xml:space="preserve">                          现金流出小计</t>
  </si>
  <si>
    <t>往来款</t>
  </si>
  <si>
    <t>业务活动产生的现金流量净额</t>
  </si>
  <si>
    <t>管理费用</t>
  </si>
  <si>
    <t>二、投资活动产生的现金流量：</t>
  </si>
  <si>
    <t xml:space="preserve">      收回投资所收到的现金 </t>
  </si>
  <si>
    <t xml:space="preserve">      取得投资收益所收到的现金</t>
  </si>
  <si>
    <t xml:space="preserve">      处置固定资产和无形资产所收回的现金</t>
  </si>
  <si>
    <t xml:space="preserve">      收到的其他与投资活动有关的现金</t>
  </si>
  <si>
    <t xml:space="preserve">      购建固定资产和无形资产所支付的现金</t>
  </si>
  <si>
    <t xml:space="preserve">      对外投资所支付的现金</t>
  </si>
  <si>
    <t xml:space="preserve">      支付的其他与投资活动有关的现金</t>
  </si>
  <si>
    <t>投资活动产生的现金流量净额</t>
  </si>
  <si>
    <t>三、筹资活动产生的现金流量：</t>
  </si>
  <si>
    <t xml:space="preserve">      借款所收到的现金</t>
  </si>
  <si>
    <t xml:space="preserve">      收到的其他与筹资活动有关的现金</t>
  </si>
  <si>
    <t xml:space="preserve">      偿还借款所支付的现金</t>
  </si>
  <si>
    <t xml:space="preserve">      偿付利息所支付的现金</t>
  </si>
  <si>
    <t xml:space="preserve">      支付的其他与筹资活动有关的现金</t>
  </si>
  <si>
    <t>筹资活动产生的现金流量净额</t>
  </si>
  <si>
    <t>四、汇率变动对现金的影响额</t>
  </si>
  <si>
    <t>五、现金及现金等价物净增加额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</si>
</sst>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#,##0.00_ "/>
  </numFmts>
  <fonts count="45">
    <font>
      <sz val="12"/>
      <name val="宋体"/>
      <family val="0"/>
    </font>
    <font>
      <b/>
      <sz val="18"/>
      <name val="楷体_GB2312"/>
      <family val="0"/>
    </font>
    <font>
      <sz val="12"/>
      <color indexed="8"/>
      <name val="楷体_GB2312"/>
      <family val="0"/>
    </font>
    <font>
      <sz val="12"/>
      <name val="楷体_GB2312"/>
      <family val="0"/>
    </font>
    <font>
      <b/>
      <sz val="12"/>
      <color indexed="8"/>
      <name val="楷体_GB2312"/>
      <family val="0"/>
    </font>
    <font>
      <b/>
      <sz val="16"/>
      <color indexed="8"/>
      <name val="楷体_GB2312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3" fontId="0" fillId="0" borderId="0" xfId="22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3" fontId="3" fillId="0" borderId="0" xfId="22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43" fontId="2" fillId="0" borderId="11" xfId="22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2" fillId="0" borderId="11" xfId="0" applyFont="1" applyFill="1" applyBorder="1" applyAlignment="1">
      <alignment horizontal="justify" vertical="center" wrapText="1"/>
    </xf>
    <xf numFmtId="43" fontId="2" fillId="0" borderId="11" xfId="22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3" fontId="0" fillId="0" borderId="0" xfId="22" applyFont="1" applyFill="1" applyAlignment="1">
      <alignment vertical="center"/>
    </xf>
    <xf numFmtId="180" fontId="2" fillId="0" borderId="11" xfId="0" applyNumberFormat="1" applyFont="1" applyBorder="1" applyAlignment="1">
      <alignment horizontal="right" vertical="center" wrapText="1"/>
    </xf>
    <xf numFmtId="180" fontId="2" fillId="0" borderId="11" xfId="22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43" fontId="2" fillId="0" borderId="11" xfId="22" applyFont="1" applyBorder="1" applyAlignment="1">
      <alignment horizontal="justify" vertical="center" wrapText="1"/>
    </xf>
    <xf numFmtId="43" fontId="0" fillId="0" borderId="0" xfId="22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top" wrapText="1"/>
    </xf>
    <xf numFmtId="43" fontId="2" fillId="0" borderId="13" xfId="22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43" fontId="2" fillId="0" borderId="13" xfId="22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43" fontId="2" fillId="0" borderId="13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justify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84;&#30591;\&#20250;&#35745;\&#26681;&#19982;&#33469;\2017&#36134;&#22871;\&#36130;&#21153;&#25253;&#34920;2017-&#26681;&#19982;&#334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7784;&#30591;\&#25253;&#21578;2017\&#26681;&#19982;&#33469;\&#26681;&#19982;&#33469;&#25253;&#21578;\&#36130;&#21153;&#25253;&#34920;-2016-&#26681;&#19982;&#334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年已结项的"/>
      <sheetName val="资产负债表1月"/>
      <sheetName val="业务活动表1月"/>
      <sheetName val="项目明细1月"/>
      <sheetName val="资产负债表2月"/>
      <sheetName val="业务活动表2月"/>
      <sheetName val="项目明细2月"/>
      <sheetName val="资产负债表3月"/>
      <sheetName val="业务活动表3月"/>
      <sheetName val="项目明细3月"/>
      <sheetName val="资产负债表4月"/>
      <sheetName val="业务活动表4月"/>
      <sheetName val="项目明细4月"/>
      <sheetName val="资产负债表5月"/>
      <sheetName val="业务活动表5月"/>
      <sheetName val="项目明细5月"/>
      <sheetName val="资产负债表6月"/>
      <sheetName val="业务活动表6月"/>
      <sheetName val="项目明细6月"/>
      <sheetName val="资产负债表7月"/>
      <sheetName val="业务活动表7月"/>
      <sheetName val="项目明细7月"/>
      <sheetName val="资产负债表8月"/>
      <sheetName val="业务活动表8月"/>
      <sheetName val="项目明细8月"/>
      <sheetName val="资产负债表9月"/>
      <sheetName val="业务活动表9月"/>
      <sheetName val="项目明细9月"/>
      <sheetName val="资产负债表10月"/>
      <sheetName val="业务活动表10月"/>
      <sheetName val="项目明细10月"/>
      <sheetName val="项目表"/>
      <sheetName val="已结项项目"/>
      <sheetName val="资产负债表2017年度"/>
      <sheetName val="业务活动表2017年度"/>
      <sheetName val="现金流量表2017年度"/>
      <sheetName val="业务活动收支表"/>
      <sheetName val="项目明细12月"/>
    </sheetNames>
    <sheetDataSet>
      <sheetData sheetId="33">
        <row r="6">
          <cell r="C6">
            <v>222582.82</v>
          </cell>
          <cell r="D6">
            <v>388657.69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1月"/>
      <sheetName val="业务活动表1月"/>
      <sheetName val="项目收支表1月"/>
      <sheetName val="资产负债表2月"/>
      <sheetName val="业务活动表2月"/>
      <sheetName val="项目收支表2月"/>
      <sheetName val="资产负债表3月"/>
      <sheetName val="业务活动表3月"/>
      <sheetName val="项目收支表3月"/>
      <sheetName val="资产负债表4月"/>
      <sheetName val="业务活动表4月"/>
      <sheetName val="项目收支表4月"/>
      <sheetName val="资产负债表5月"/>
      <sheetName val="业务活动表5月"/>
      <sheetName val="项目收支表5月"/>
      <sheetName val="资产负债表6月"/>
      <sheetName val="业务活动表6月"/>
      <sheetName val="项目收支表6月"/>
      <sheetName val="资产负债表7月"/>
      <sheetName val="业务活动表7月"/>
      <sheetName val="项目收支表7月"/>
      <sheetName val="资产负债表8月"/>
      <sheetName val="业务活动表8月"/>
      <sheetName val="项目收支表8月"/>
      <sheetName val="资产负债表9月"/>
      <sheetName val="业务活动表9月"/>
      <sheetName val="项目收支表9月"/>
      <sheetName val="资产负债表10月"/>
      <sheetName val="业务活动表10月"/>
      <sheetName val="项目收支表10月"/>
      <sheetName val="资产负债表11月"/>
      <sheetName val="业务活动表11月"/>
      <sheetName val="项目收支表11月"/>
      <sheetName val="资产负债表"/>
      <sheetName val="业务活动表"/>
      <sheetName val="年度现金流量表"/>
      <sheetName val="业务活动表12月 (2)"/>
      <sheetName val="项目收支表12月"/>
      <sheetName val="本年工资支付明细"/>
      <sheetName val="慈善活动年度支出表"/>
      <sheetName val="管理费用支出表"/>
    </sheetNames>
    <sheetDataSet>
      <sheetData sheetId="33">
        <row r="6">
          <cell r="C6">
            <v>479770.10000000003</v>
          </cell>
          <cell r="D6">
            <v>222582.82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H34" sqref="H34"/>
    </sheetView>
  </sheetViews>
  <sheetFormatPr defaultColWidth="9.00390625" defaultRowHeight="14.25"/>
  <cols>
    <col min="1" max="1" width="27.125" style="0" customWidth="1"/>
    <col min="2" max="2" width="6.375" style="0" customWidth="1"/>
    <col min="3" max="4" width="14.625" style="26" customWidth="1"/>
    <col min="5" max="5" width="21.625" style="0" customWidth="1"/>
    <col min="6" max="6" width="6.875" style="0" customWidth="1"/>
    <col min="7" max="7" width="15.00390625" style="2" customWidth="1"/>
    <col min="8" max="8" width="15.00390625" style="0" customWidth="1"/>
    <col min="9" max="9" width="12.875" style="0" customWidth="1"/>
    <col min="10" max="10" width="26.25390625" style="0" customWidth="1"/>
    <col min="15" max="15" width="11.625" style="0" bestFit="1" customWidth="1"/>
  </cols>
  <sheetData>
    <row r="1" spans="1:8" ht="20.2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4.25">
      <c r="A2" s="27"/>
      <c r="H2" s="28" t="s">
        <v>1</v>
      </c>
    </row>
    <row r="3" spans="1:8" ht="14.25">
      <c r="A3" s="29" t="s">
        <v>2</v>
      </c>
      <c r="B3" s="29"/>
      <c r="C3" s="29"/>
      <c r="D3" s="29"/>
      <c r="E3" s="29"/>
      <c r="F3" s="29"/>
      <c r="G3" s="29"/>
      <c r="H3" s="29"/>
    </row>
    <row r="4" spans="1:8" ht="15" customHeight="1">
      <c r="A4" s="30" t="s">
        <v>3</v>
      </c>
      <c r="B4" s="30" t="s">
        <v>4</v>
      </c>
      <c r="C4" s="31" t="s">
        <v>5</v>
      </c>
      <c r="D4" s="31" t="s">
        <v>6</v>
      </c>
      <c r="E4" s="30" t="s">
        <v>7</v>
      </c>
      <c r="F4" s="30" t="s">
        <v>4</v>
      </c>
      <c r="G4" s="31" t="s">
        <v>5</v>
      </c>
      <c r="H4" s="30" t="s">
        <v>6</v>
      </c>
    </row>
    <row r="5" spans="1:8" ht="15" customHeight="1">
      <c r="A5" s="32" t="s">
        <v>8</v>
      </c>
      <c r="B5" s="30"/>
      <c r="C5" s="33"/>
      <c r="D5" s="33"/>
      <c r="E5" s="32" t="s">
        <v>9</v>
      </c>
      <c r="F5" s="30"/>
      <c r="G5" s="33"/>
      <c r="H5" s="34"/>
    </row>
    <row r="6" spans="1:8" ht="15" customHeight="1">
      <c r="A6" s="32" t="s">
        <v>10</v>
      </c>
      <c r="B6" s="30">
        <v>1</v>
      </c>
      <c r="C6" s="33">
        <v>388657.69</v>
      </c>
      <c r="D6" s="33">
        <v>382636.85</v>
      </c>
      <c r="E6" s="32" t="s">
        <v>11</v>
      </c>
      <c r="F6" s="30">
        <v>61</v>
      </c>
      <c r="G6" s="33"/>
      <c r="H6" s="34"/>
    </row>
    <row r="7" spans="1:8" ht="15" customHeight="1">
      <c r="A7" s="32" t="s">
        <v>12</v>
      </c>
      <c r="B7" s="30">
        <v>2</v>
      </c>
      <c r="C7" s="33">
        <v>0</v>
      </c>
      <c r="D7" s="33"/>
      <c r="E7" s="32" t="s">
        <v>13</v>
      </c>
      <c r="F7" s="30">
        <v>62</v>
      </c>
      <c r="G7" s="33">
        <v>800</v>
      </c>
      <c r="H7" s="35">
        <v>10734.35</v>
      </c>
    </row>
    <row r="8" spans="1:8" ht="15" customHeight="1">
      <c r="A8" s="32" t="s">
        <v>14</v>
      </c>
      <c r="B8" s="30">
        <v>3</v>
      </c>
      <c r="C8" s="33">
        <v>27020</v>
      </c>
      <c r="D8" s="33">
        <v>27055.67</v>
      </c>
      <c r="E8" s="32" t="s">
        <v>15</v>
      </c>
      <c r="F8" s="30">
        <v>63</v>
      </c>
      <c r="G8" s="33">
        <v>5610.16</v>
      </c>
      <c r="H8" s="33">
        <v>-593.1</v>
      </c>
    </row>
    <row r="9" spans="1:8" ht="15" customHeight="1">
      <c r="A9" s="32" t="s">
        <v>16</v>
      </c>
      <c r="B9" s="30">
        <v>4</v>
      </c>
      <c r="C9" s="33"/>
      <c r="D9" s="33"/>
      <c r="E9" s="32" t="s">
        <v>17</v>
      </c>
      <c r="F9" s="30">
        <v>65</v>
      </c>
      <c r="G9" s="33">
        <v>51.09</v>
      </c>
      <c r="H9" s="33">
        <v>14.7</v>
      </c>
    </row>
    <row r="10" spans="1:8" ht="15" customHeight="1">
      <c r="A10" s="32" t="s">
        <v>18</v>
      </c>
      <c r="B10" s="30">
        <v>8</v>
      </c>
      <c r="C10" s="33"/>
      <c r="D10" s="33"/>
      <c r="E10" s="32" t="s">
        <v>19</v>
      </c>
      <c r="F10" s="30">
        <v>66</v>
      </c>
      <c r="G10" s="33">
        <v>268049.51</v>
      </c>
      <c r="H10" s="33">
        <v>268049.51</v>
      </c>
    </row>
    <row r="11" spans="1:8" ht="15" customHeight="1">
      <c r="A11" s="32" t="s">
        <v>20</v>
      </c>
      <c r="B11" s="30">
        <v>9</v>
      </c>
      <c r="C11" s="33"/>
      <c r="D11" s="33"/>
      <c r="E11" s="32" t="s">
        <v>21</v>
      </c>
      <c r="F11" s="30">
        <v>71</v>
      </c>
      <c r="G11" s="33"/>
      <c r="H11" s="34"/>
    </row>
    <row r="12" spans="1:8" ht="15" customHeight="1">
      <c r="A12" s="32" t="s">
        <v>22</v>
      </c>
      <c r="B12" s="30">
        <v>15</v>
      </c>
      <c r="C12" s="33"/>
      <c r="D12" s="33"/>
      <c r="E12" s="32" t="s">
        <v>23</v>
      </c>
      <c r="F12" s="30">
        <v>72</v>
      </c>
      <c r="G12" s="33"/>
      <c r="H12" s="34"/>
    </row>
    <row r="13" spans="1:8" ht="15" customHeight="1">
      <c r="A13" s="32" t="s">
        <v>24</v>
      </c>
      <c r="B13" s="30">
        <v>18</v>
      </c>
      <c r="C13" s="33"/>
      <c r="D13" s="33"/>
      <c r="E13" s="32" t="s">
        <v>25</v>
      </c>
      <c r="F13" s="30">
        <v>74</v>
      </c>
      <c r="G13" s="33"/>
      <c r="H13" s="34"/>
    </row>
    <row r="14" spans="1:15" ht="15" customHeight="1">
      <c r="A14" s="32" t="s">
        <v>26</v>
      </c>
      <c r="B14" s="30">
        <v>20</v>
      </c>
      <c r="C14" s="33">
        <f>SUM(C6:C13)</f>
        <v>415677.69</v>
      </c>
      <c r="D14" s="33">
        <f>SUM(D6:D13)</f>
        <v>409692.51999999996</v>
      </c>
      <c r="E14" s="32" t="s">
        <v>27</v>
      </c>
      <c r="F14" s="30">
        <v>78</v>
      </c>
      <c r="G14" s="33"/>
      <c r="H14" s="34"/>
      <c r="N14" s="26">
        <v>0</v>
      </c>
      <c r="O14" s="14">
        <v>0</v>
      </c>
    </row>
    <row r="15" spans="1:15" ht="15" customHeight="1">
      <c r="A15" s="32"/>
      <c r="B15" s="30"/>
      <c r="C15" s="33"/>
      <c r="D15" s="33"/>
      <c r="E15" s="32" t="s">
        <v>28</v>
      </c>
      <c r="F15" s="30">
        <v>80</v>
      </c>
      <c r="G15" s="33">
        <f>SUM(G7:G14)</f>
        <v>274510.76</v>
      </c>
      <c r="H15" s="33">
        <f>SUM(H7:H14)</f>
        <v>278205.46</v>
      </c>
      <c r="N15" s="26">
        <v>0</v>
      </c>
      <c r="O15" s="14">
        <v>0</v>
      </c>
    </row>
    <row r="16" spans="1:15" ht="15" customHeight="1">
      <c r="A16" s="32" t="s">
        <v>29</v>
      </c>
      <c r="B16" s="30"/>
      <c r="C16" s="33"/>
      <c r="D16" s="33"/>
      <c r="E16" s="32"/>
      <c r="F16" s="30"/>
      <c r="G16" s="33"/>
      <c r="H16" s="34"/>
      <c r="O16" s="14">
        <v>0</v>
      </c>
    </row>
    <row r="17" spans="1:8" ht="15" customHeight="1">
      <c r="A17" s="32" t="s">
        <v>30</v>
      </c>
      <c r="B17" s="30">
        <v>21</v>
      </c>
      <c r="C17" s="33"/>
      <c r="D17" s="33"/>
      <c r="E17" s="32" t="s">
        <v>31</v>
      </c>
      <c r="F17" s="30"/>
      <c r="G17" s="33"/>
      <c r="H17" s="34"/>
    </row>
    <row r="18" spans="1:8" ht="15" customHeight="1">
      <c r="A18" s="32" t="s">
        <v>32</v>
      </c>
      <c r="B18" s="30">
        <v>24</v>
      </c>
      <c r="C18" s="33"/>
      <c r="D18" s="33"/>
      <c r="E18" s="32" t="s">
        <v>33</v>
      </c>
      <c r="F18" s="30">
        <v>81</v>
      </c>
      <c r="G18" s="33"/>
      <c r="H18" s="34"/>
    </row>
    <row r="19" spans="1:8" ht="15" customHeight="1">
      <c r="A19" s="32" t="s">
        <v>34</v>
      </c>
      <c r="B19" s="30">
        <v>30</v>
      </c>
      <c r="C19" s="33">
        <v>0</v>
      </c>
      <c r="D19" s="33">
        <v>0</v>
      </c>
      <c r="E19" s="32" t="s">
        <v>35</v>
      </c>
      <c r="F19" s="30">
        <v>84</v>
      </c>
      <c r="G19" s="33"/>
      <c r="H19" s="34"/>
    </row>
    <row r="20" spans="1:8" ht="15" customHeight="1">
      <c r="A20" s="32"/>
      <c r="B20" s="30"/>
      <c r="C20" s="33"/>
      <c r="D20" s="33"/>
      <c r="E20" s="32" t="s">
        <v>36</v>
      </c>
      <c r="F20" s="30">
        <v>88</v>
      </c>
      <c r="G20" s="33"/>
      <c r="H20" s="34"/>
    </row>
    <row r="21" spans="1:8" ht="15" customHeight="1">
      <c r="A21" s="32" t="s">
        <v>37</v>
      </c>
      <c r="B21" s="30"/>
      <c r="C21" s="33"/>
      <c r="D21" s="33"/>
      <c r="E21" s="32" t="s">
        <v>38</v>
      </c>
      <c r="F21" s="30">
        <v>90</v>
      </c>
      <c r="G21" s="33">
        <f>SUM(G18:G20)</f>
        <v>0</v>
      </c>
      <c r="H21" s="33">
        <f>SUM(H18:H20)</f>
        <v>0</v>
      </c>
    </row>
    <row r="22" spans="1:8" ht="15" customHeight="1">
      <c r="A22" s="32" t="s">
        <v>39</v>
      </c>
      <c r="B22" s="30">
        <v>31</v>
      </c>
      <c r="C22" s="33">
        <v>51565</v>
      </c>
      <c r="D22" s="33">
        <v>51565</v>
      </c>
      <c r="E22" s="32"/>
      <c r="F22" s="30"/>
      <c r="G22" s="33"/>
      <c r="H22" s="34"/>
    </row>
    <row r="23" spans="1:9" ht="15" customHeight="1">
      <c r="A23" s="32" t="s">
        <v>40</v>
      </c>
      <c r="B23" s="30">
        <v>32</v>
      </c>
      <c r="C23" s="33">
        <v>41700.77</v>
      </c>
      <c r="D23" s="33">
        <v>42396.98</v>
      </c>
      <c r="E23" s="32" t="s">
        <v>41</v>
      </c>
      <c r="F23" s="30"/>
      <c r="G23" s="33"/>
      <c r="H23" s="34"/>
      <c r="I23" s="15"/>
    </row>
    <row r="24" spans="1:9" ht="15" customHeight="1">
      <c r="A24" s="32" t="s">
        <v>42</v>
      </c>
      <c r="B24" s="30">
        <v>33</v>
      </c>
      <c r="C24" s="33">
        <f>C22-C23</f>
        <v>9864.230000000003</v>
      </c>
      <c r="D24" s="33">
        <f>D22-D23</f>
        <v>9168.019999999997</v>
      </c>
      <c r="E24" s="32" t="s">
        <v>43</v>
      </c>
      <c r="F24" s="30">
        <v>91</v>
      </c>
      <c r="G24" s="33"/>
      <c r="H24" s="34"/>
      <c r="I24" s="15"/>
    </row>
    <row r="25" spans="1:8" ht="15" customHeight="1">
      <c r="A25" s="32" t="s">
        <v>44</v>
      </c>
      <c r="B25" s="30">
        <v>34</v>
      </c>
      <c r="C25" s="33"/>
      <c r="D25" s="33"/>
      <c r="E25" s="32"/>
      <c r="F25" s="30"/>
      <c r="G25" s="33"/>
      <c r="H25" s="34"/>
    </row>
    <row r="26" spans="1:8" ht="15" customHeight="1">
      <c r="A26" s="32" t="s">
        <v>45</v>
      </c>
      <c r="B26" s="30">
        <v>35</v>
      </c>
      <c r="C26" s="33"/>
      <c r="D26" s="33"/>
      <c r="E26" s="32" t="s">
        <v>46</v>
      </c>
      <c r="F26" s="30">
        <v>100</v>
      </c>
      <c r="G26" s="33">
        <f>G24+G21+G15</f>
        <v>274510.76</v>
      </c>
      <c r="H26" s="35">
        <f>H24+H21+H15</f>
        <v>278205.46</v>
      </c>
    </row>
    <row r="27" spans="1:8" ht="15" customHeight="1">
      <c r="A27" s="32" t="s">
        <v>47</v>
      </c>
      <c r="B27" s="30">
        <v>38</v>
      </c>
      <c r="C27" s="33"/>
      <c r="D27" s="33"/>
      <c r="E27" s="32"/>
      <c r="F27" s="30"/>
      <c r="G27" s="33"/>
      <c r="H27" s="34"/>
    </row>
    <row r="28" spans="1:8" ht="15" customHeight="1">
      <c r="A28" s="32" t="s">
        <v>48</v>
      </c>
      <c r="B28" s="30">
        <v>40</v>
      </c>
      <c r="C28" s="33">
        <f>C24</f>
        <v>9864.230000000003</v>
      </c>
      <c r="D28" s="33">
        <f>D24</f>
        <v>9168.019999999997</v>
      </c>
      <c r="E28" s="32"/>
      <c r="F28" s="30"/>
      <c r="G28" s="33"/>
      <c r="H28" s="34"/>
    </row>
    <row r="29" spans="1:8" ht="15" customHeight="1">
      <c r="A29" s="32"/>
      <c r="B29" s="30"/>
      <c r="C29" s="33"/>
      <c r="D29" s="33"/>
      <c r="E29" s="32"/>
      <c r="F29" s="30"/>
      <c r="G29" s="33"/>
      <c r="H29" s="34"/>
    </row>
    <row r="30" spans="1:8" ht="15" customHeight="1">
      <c r="A30" s="32" t="s">
        <v>49</v>
      </c>
      <c r="B30" s="30"/>
      <c r="C30" s="33"/>
      <c r="D30" s="33"/>
      <c r="E30" s="32"/>
      <c r="F30" s="30"/>
      <c r="G30" s="33"/>
      <c r="H30" s="34"/>
    </row>
    <row r="31" spans="1:8" ht="15" customHeight="1">
      <c r="A31" s="32" t="s">
        <v>50</v>
      </c>
      <c r="B31" s="30">
        <v>41</v>
      </c>
      <c r="C31" s="33"/>
      <c r="D31" s="33"/>
      <c r="E31" s="32" t="s">
        <v>51</v>
      </c>
      <c r="F31" s="30"/>
      <c r="G31" s="33"/>
      <c r="H31" s="34"/>
    </row>
    <row r="32" spans="1:9" ht="15" customHeight="1">
      <c r="A32" s="32"/>
      <c r="B32" s="30"/>
      <c r="C32" s="33"/>
      <c r="D32" s="33"/>
      <c r="E32" s="32" t="s">
        <v>52</v>
      </c>
      <c r="F32" s="30">
        <v>101</v>
      </c>
      <c r="G32" s="33">
        <v>-98516.69999999997</v>
      </c>
      <c r="H32" s="35">
        <f>G32+'业务活动表2018年3月'!F22</f>
        <v>-122092.69999999997</v>
      </c>
      <c r="I32" s="14"/>
    </row>
    <row r="33" spans="1:9" ht="15" customHeight="1">
      <c r="A33" s="36" t="s">
        <v>53</v>
      </c>
      <c r="B33" s="30"/>
      <c r="C33" s="33"/>
      <c r="D33" s="33"/>
      <c r="E33" s="32" t="s">
        <v>54</v>
      </c>
      <c r="F33" s="30">
        <v>105</v>
      </c>
      <c r="G33" s="33">
        <v>249547.8600000001</v>
      </c>
      <c r="H33" s="35">
        <f>G33+'业务活动表2018年3月'!G22</f>
        <v>262747.78000000014</v>
      </c>
      <c r="I33" s="14"/>
    </row>
    <row r="34" spans="1:8" ht="15" customHeight="1">
      <c r="A34" s="36" t="s">
        <v>55</v>
      </c>
      <c r="B34" s="30">
        <v>51</v>
      </c>
      <c r="C34" s="33"/>
      <c r="D34" s="33"/>
      <c r="E34" s="32" t="s">
        <v>56</v>
      </c>
      <c r="F34" s="30">
        <v>110</v>
      </c>
      <c r="G34" s="33">
        <f>G33+G32</f>
        <v>151031.16000000015</v>
      </c>
      <c r="H34" s="35">
        <f>H33+H32</f>
        <v>140655.0800000002</v>
      </c>
    </row>
    <row r="35" spans="1:8" ht="15" customHeight="1">
      <c r="A35" s="32"/>
      <c r="B35" s="30"/>
      <c r="C35" s="33"/>
      <c r="D35" s="33"/>
      <c r="E35" s="32"/>
      <c r="F35" s="30"/>
      <c r="G35" s="33"/>
      <c r="H35" s="34"/>
    </row>
    <row r="36" spans="1:8" ht="15" customHeight="1">
      <c r="A36" s="30" t="s">
        <v>57</v>
      </c>
      <c r="B36" s="30">
        <v>60</v>
      </c>
      <c r="C36" s="33">
        <f>C28+C14</f>
        <v>425541.92</v>
      </c>
      <c r="D36" s="33">
        <f>D28+D14</f>
        <v>418860.54</v>
      </c>
      <c r="E36" s="30" t="s">
        <v>58</v>
      </c>
      <c r="F36" s="30">
        <v>120</v>
      </c>
      <c r="G36" s="33">
        <f>G34+G26</f>
        <v>425541.92000000016</v>
      </c>
      <c r="H36" s="35">
        <f>H34+H26</f>
        <v>418860.5400000002</v>
      </c>
    </row>
    <row r="38" spans="3:8" ht="14.25">
      <c r="C38" s="26">
        <f>C36-G36</f>
        <v>0</v>
      </c>
      <c r="D38" s="26">
        <f>D36-H36</f>
        <v>0</v>
      </c>
      <c r="H38" s="14"/>
    </row>
  </sheetData>
  <sheetProtection/>
  <mergeCells count="2">
    <mergeCell ref="A1:H1"/>
    <mergeCell ref="A3:H3"/>
  </mergeCells>
  <printOptions horizontalCentered="1"/>
  <pageMargins left="0" right="0" top="0.39" bottom="0" header="0.51" footer="0.51"/>
  <pageSetup horizontalDpi="600" verticalDpi="600" orientation="landscape" paperSize="9" scale="98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7">
      <selection activeCell="C19" sqref="C19"/>
    </sheetView>
  </sheetViews>
  <sheetFormatPr defaultColWidth="9.00390625" defaultRowHeight="14.25"/>
  <cols>
    <col min="1" max="1" width="28.625" style="0" customWidth="1"/>
    <col min="2" max="2" width="6.875" style="0" customWidth="1"/>
    <col min="3" max="3" width="13.375" style="0" customWidth="1"/>
    <col min="4" max="4" width="14.125" style="0" customWidth="1"/>
    <col min="5" max="5" width="13.75390625" style="0" customWidth="1"/>
    <col min="6" max="6" width="13.375" style="0" customWidth="1"/>
    <col min="7" max="7" width="14.375" style="0" customWidth="1"/>
    <col min="8" max="8" width="14.00390625" style="0" customWidth="1"/>
    <col min="9" max="9" width="11.625" style="0" bestFit="1" customWidth="1"/>
    <col min="10" max="10" width="16.125" style="2" bestFit="1" customWidth="1"/>
  </cols>
  <sheetData>
    <row r="1" spans="1:8" ht="22.5" customHeight="1">
      <c r="A1" s="22" t="s">
        <v>59</v>
      </c>
      <c r="B1" s="22"/>
      <c r="C1" s="22"/>
      <c r="D1" s="22"/>
      <c r="E1" s="22"/>
      <c r="F1" s="22"/>
      <c r="G1" s="22"/>
      <c r="H1" s="22"/>
    </row>
    <row r="2" ht="14.25">
      <c r="H2" s="23" t="s">
        <v>60</v>
      </c>
    </row>
    <row r="3" spans="1:8" ht="18.75" customHeight="1">
      <c r="A3" s="24" t="s">
        <v>61</v>
      </c>
      <c r="B3" s="24"/>
      <c r="C3" s="24"/>
      <c r="D3" s="24"/>
      <c r="E3" s="24"/>
      <c r="F3" s="24"/>
      <c r="G3" s="24"/>
      <c r="H3" s="24"/>
    </row>
    <row r="4" spans="1:8" ht="16.5" customHeight="1">
      <c r="A4" s="10" t="s">
        <v>62</v>
      </c>
      <c r="B4" s="10" t="s">
        <v>4</v>
      </c>
      <c r="C4" s="10" t="s">
        <v>63</v>
      </c>
      <c r="D4" s="10"/>
      <c r="E4" s="10"/>
      <c r="F4" s="10" t="s">
        <v>64</v>
      </c>
      <c r="G4" s="10"/>
      <c r="H4" s="10"/>
    </row>
    <row r="5" spans="1:8" ht="17.25" customHeight="1">
      <c r="A5" s="10"/>
      <c r="B5" s="10"/>
      <c r="C5" s="10" t="s">
        <v>65</v>
      </c>
      <c r="D5" s="10" t="s">
        <v>66</v>
      </c>
      <c r="E5" s="10" t="s">
        <v>67</v>
      </c>
      <c r="F5" s="10" t="s">
        <v>65</v>
      </c>
      <c r="G5" s="10" t="s">
        <v>66</v>
      </c>
      <c r="H5" s="10" t="s">
        <v>67</v>
      </c>
    </row>
    <row r="6" spans="1:8" ht="24.75" customHeight="1">
      <c r="A6" s="9" t="s">
        <v>68</v>
      </c>
      <c r="B6" s="9"/>
      <c r="C6" s="25"/>
      <c r="D6" s="25"/>
      <c r="E6" s="25"/>
      <c r="F6" s="25"/>
      <c r="G6" s="25"/>
      <c r="H6" s="25"/>
    </row>
    <row r="7" spans="1:11" ht="24.75" customHeight="1">
      <c r="A7" s="9" t="s">
        <v>69</v>
      </c>
      <c r="B7" s="10">
        <v>1</v>
      </c>
      <c r="C7" s="25"/>
      <c r="D7" s="25">
        <v>110853.4</v>
      </c>
      <c r="E7" s="25">
        <f>SUM(C7:D7)</f>
        <v>110853.4</v>
      </c>
      <c r="F7" s="25"/>
      <c r="G7" s="25">
        <v>225970.98</v>
      </c>
      <c r="H7" s="25">
        <f>SUM(F7:G7)</f>
        <v>225970.98</v>
      </c>
      <c r="K7" s="15"/>
    </row>
    <row r="8" spans="1:11" ht="24.75" customHeight="1">
      <c r="A8" s="9" t="s">
        <v>70</v>
      </c>
      <c r="B8" s="10">
        <v>2</v>
      </c>
      <c r="C8" s="25"/>
      <c r="D8" s="25"/>
      <c r="E8" s="25">
        <f aca="true" t="shared" si="0" ref="E8:E13">SUM(C8:D8)</f>
        <v>0</v>
      </c>
      <c r="F8" s="25"/>
      <c r="G8" s="25"/>
      <c r="H8" s="25">
        <f aca="true" t="shared" si="1" ref="H8:H13">SUM(F8:G8)</f>
        <v>0</v>
      </c>
      <c r="K8" s="15"/>
    </row>
    <row r="9" spans="1:8" ht="24.75" customHeight="1">
      <c r="A9" s="9" t="s">
        <v>71</v>
      </c>
      <c r="B9" s="10">
        <v>3</v>
      </c>
      <c r="C9" s="25"/>
      <c r="D9" s="25"/>
      <c r="E9" s="25">
        <f t="shared" si="0"/>
        <v>0</v>
      </c>
      <c r="F9" s="25"/>
      <c r="G9" s="25"/>
      <c r="H9" s="25">
        <f t="shared" si="1"/>
        <v>0</v>
      </c>
    </row>
    <row r="10" spans="1:8" ht="24.75" customHeight="1">
      <c r="A10" s="9" t="s">
        <v>72</v>
      </c>
      <c r="B10" s="10">
        <v>4</v>
      </c>
      <c r="C10" s="25"/>
      <c r="D10" s="25"/>
      <c r="E10" s="25">
        <f t="shared" si="0"/>
        <v>0</v>
      </c>
      <c r="F10" s="25"/>
      <c r="G10" s="25"/>
      <c r="H10" s="25">
        <f t="shared" si="1"/>
        <v>0</v>
      </c>
    </row>
    <row r="11" spans="1:8" ht="24.75" customHeight="1">
      <c r="A11" s="9" t="s">
        <v>73</v>
      </c>
      <c r="B11" s="10">
        <v>5</v>
      </c>
      <c r="C11" s="25"/>
      <c r="D11" s="25"/>
      <c r="E11" s="25">
        <f t="shared" si="0"/>
        <v>0</v>
      </c>
      <c r="F11" s="25"/>
      <c r="G11" s="25"/>
      <c r="H11" s="25">
        <f t="shared" si="1"/>
        <v>0</v>
      </c>
    </row>
    <row r="12" spans="1:8" ht="24.75" customHeight="1">
      <c r="A12" s="9" t="s">
        <v>74</v>
      </c>
      <c r="B12" s="10">
        <v>6</v>
      </c>
      <c r="C12" s="25"/>
      <c r="D12" s="25"/>
      <c r="E12" s="25">
        <f t="shared" si="0"/>
        <v>0</v>
      </c>
      <c r="F12" s="25"/>
      <c r="G12" s="25"/>
      <c r="H12" s="25">
        <f t="shared" si="1"/>
        <v>0</v>
      </c>
    </row>
    <row r="13" spans="1:11" s="2" customFormat="1" ht="24.75" customHeight="1">
      <c r="A13" s="9" t="s">
        <v>75</v>
      </c>
      <c r="B13" s="10">
        <v>15</v>
      </c>
      <c r="C13" s="25"/>
      <c r="D13" s="25"/>
      <c r="E13" s="25">
        <f t="shared" si="0"/>
        <v>0</v>
      </c>
      <c r="F13" s="25">
        <v>3300</v>
      </c>
      <c r="G13" s="25"/>
      <c r="H13" s="25">
        <f t="shared" si="1"/>
        <v>3300</v>
      </c>
      <c r="I13"/>
      <c r="K13"/>
    </row>
    <row r="14" spans="1:11" s="2" customFormat="1" ht="24.75" customHeight="1">
      <c r="A14" s="10" t="s">
        <v>76</v>
      </c>
      <c r="B14" s="10">
        <v>16</v>
      </c>
      <c r="C14" s="25">
        <f aca="true" t="shared" si="2" ref="C14:H14">SUM(C7:C13)</f>
        <v>0</v>
      </c>
      <c r="D14" s="25">
        <f t="shared" si="2"/>
        <v>110853.4</v>
      </c>
      <c r="E14" s="25">
        <f t="shared" si="2"/>
        <v>110853.4</v>
      </c>
      <c r="F14" s="25">
        <f t="shared" si="2"/>
        <v>3300</v>
      </c>
      <c r="G14" s="25">
        <f t="shared" si="2"/>
        <v>225970.98</v>
      </c>
      <c r="H14" s="25">
        <f t="shared" si="2"/>
        <v>229270.98</v>
      </c>
      <c r="I14"/>
      <c r="K14"/>
    </row>
    <row r="15" spans="1:11" s="2" customFormat="1" ht="24.75" customHeight="1">
      <c r="A15" s="9" t="s">
        <v>77</v>
      </c>
      <c r="B15" s="10">
        <v>17</v>
      </c>
      <c r="C15" s="25"/>
      <c r="D15" s="25"/>
      <c r="E15" s="25">
        <f>SUM(C15:D15)</f>
        <v>0</v>
      </c>
      <c r="F15" s="25"/>
      <c r="G15" s="25"/>
      <c r="H15" s="25">
        <f>SUM(F15:G15)</f>
        <v>0</v>
      </c>
      <c r="I15"/>
      <c r="K15"/>
    </row>
    <row r="16" spans="1:11" s="2" customFormat="1" ht="24.75" customHeight="1">
      <c r="A16" s="9" t="s">
        <v>78</v>
      </c>
      <c r="B16" s="10">
        <v>18</v>
      </c>
      <c r="C16" s="25"/>
      <c r="D16" s="25">
        <v>56851.12</v>
      </c>
      <c r="E16" s="25">
        <f>SUM(C16:D16)</f>
        <v>56851.12</v>
      </c>
      <c r="F16" s="25"/>
      <c r="G16" s="25">
        <v>212771.06</v>
      </c>
      <c r="H16" s="25">
        <f>SUM(F16:G16)</f>
        <v>212771.06</v>
      </c>
      <c r="I16"/>
      <c r="K16"/>
    </row>
    <row r="17" spans="1:11" s="2" customFormat="1" ht="24.75" customHeight="1">
      <c r="A17" s="9" t="s">
        <v>79</v>
      </c>
      <c r="B17" s="10">
        <v>31</v>
      </c>
      <c r="C17" s="25">
        <v>4946.97</v>
      </c>
      <c r="D17" s="25"/>
      <c r="E17" s="25">
        <f>SUM(C17:D17)</f>
        <v>4946.97</v>
      </c>
      <c r="F17" s="25">
        <v>26629.02</v>
      </c>
      <c r="G17" s="25"/>
      <c r="H17" s="25">
        <f>SUM(F17:G17)</f>
        <v>26629.02</v>
      </c>
      <c r="I17"/>
      <c r="K17"/>
    </row>
    <row r="18" spans="1:11" s="2" customFormat="1" ht="24.75" customHeight="1">
      <c r="A18" s="9" t="s">
        <v>80</v>
      </c>
      <c r="B18" s="10">
        <v>32</v>
      </c>
      <c r="C18" s="25"/>
      <c r="D18" s="25"/>
      <c r="E18" s="25">
        <f>SUM(C18:D18)</f>
        <v>0</v>
      </c>
      <c r="F18" s="25"/>
      <c r="G18" s="25"/>
      <c r="H18" s="25">
        <f>SUM(F18:G18)</f>
        <v>0</v>
      </c>
      <c r="I18"/>
      <c r="K18"/>
    </row>
    <row r="19" spans="1:11" s="2" customFormat="1" ht="24.75" customHeight="1">
      <c r="A19" s="9" t="s">
        <v>81</v>
      </c>
      <c r="B19" s="10">
        <v>33</v>
      </c>
      <c r="C19" s="25">
        <v>-195.02</v>
      </c>
      <c r="D19" s="25"/>
      <c r="E19" s="25">
        <f>SUM(C19:D19)</f>
        <v>-195.02</v>
      </c>
      <c r="F19" s="25">
        <v>246.98</v>
      </c>
      <c r="G19" s="25"/>
      <c r="H19" s="25">
        <f>SUM(F19:G19)</f>
        <v>246.98</v>
      </c>
      <c r="I19"/>
      <c r="K19"/>
    </row>
    <row r="20" spans="1:11" s="2" customFormat="1" ht="24.75" customHeight="1">
      <c r="A20" s="10" t="s">
        <v>82</v>
      </c>
      <c r="B20" s="10">
        <v>34</v>
      </c>
      <c r="C20" s="25">
        <f aca="true" t="shared" si="3" ref="C20:H20">C16++C17+C18+C19</f>
        <v>4751.95</v>
      </c>
      <c r="D20" s="25">
        <f t="shared" si="3"/>
        <v>56851.12</v>
      </c>
      <c r="E20" s="25">
        <f t="shared" si="3"/>
        <v>61603.07000000001</v>
      </c>
      <c r="F20" s="25">
        <f t="shared" si="3"/>
        <v>26876</v>
      </c>
      <c r="G20" s="25">
        <f t="shared" si="3"/>
        <v>212771.06</v>
      </c>
      <c r="H20" s="25">
        <f t="shared" si="3"/>
        <v>239647.06</v>
      </c>
      <c r="I20"/>
      <c r="K20"/>
    </row>
    <row r="21" spans="1:11" s="2" customFormat="1" ht="36.75" customHeight="1">
      <c r="A21" s="9" t="s">
        <v>83</v>
      </c>
      <c r="B21" s="10">
        <v>35</v>
      </c>
      <c r="C21" s="25"/>
      <c r="D21" s="25"/>
      <c r="E21" s="25"/>
      <c r="F21" s="25"/>
      <c r="G21" s="25"/>
      <c r="H21" s="25"/>
      <c r="I21"/>
      <c r="K21"/>
    </row>
    <row r="22" spans="1:11" s="2" customFormat="1" ht="33" customHeight="1">
      <c r="A22" s="9" t="s">
        <v>84</v>
      </c>
      <c r="B22" s="10">
        <v>36</v>
      </c>
      <c r="C22" s="25">
        <f aca="true" t="shared" si="4" ref="C22:H22">C14-C20</f>
        <v>-4751.95</v>
      </c>
      <c r="D22" s="25">
        <f t="shared" si="4"/>
        <v>54002.27999999999</v>
      </c>
      <c r="E22" s="25">
        <f t="shared" si="4"/>
        <v>49250.32999999999</v>
      </c>
      <c r="F22" s="25">
        <f t="shared" si="4"/>
        <v>-23576</v>
      </c>
      <c r="G22" s="25">
        <f t="shared" si="4"/>
        <v>13199.920000000013</v>
      </c>
      <c r="H22" s="25">
        <f t="shared" si="4"/>
        <v>-10376.079999999987</v>
      </c>
      <c r="I22"/>
      <c r="K22"/>
    </row>
    <row r="25" spans="1:11" s="2" customFormat="1" ht="14.25">
      <c r="A25"/>
      <c r="B25"/>
      <c r="C25"/>
      <c r="D25"/>
      <c r="E25"/>
      <c r="F25" s="26"/>
      <c r="G25" s="26"/>
      <c r="H25"/>
      <c r="I25"/>
      <c r="K25"/>
    </row>
    <row r="26" spans="1:11" s="2" customFormat="1" ht="14.25">
      <c r="A26"/>
      <c r="B26"/>
      <c r="C26"/>
      <c r="D26" s="14"/>
      <c r="E26"/>
      <c r="F26"/>
      <c r="G26"/>
      <c r="H26"/>
      <c r="I26"/>
      <c r="K26"/>
    </row>
    <row r="27" spans="1:11" s="2" customFormat="1" ht="14.25">
      <c r="A27"/>
      <c r="B27"/>
      <c r="C27" s="14"/>
      <c r="D27"/>
      <c r="E27"/>
      <c r="F27" s="14"/>
      <c r="G27" s="14"/>
      <c r="H27"/>
      <c r="I27"/>
      <c r="K27"/>
    </row>
  </sheetData>
  <sheetProtection/>
  <mergeCells count="6">
    <mergeCell ref="A1:H1"/>
    <mergeCell ref="A3:H3"/>
    <mergeCell ref="C4:E4"/>
    <mergeCell ref="F4:H4"/>
    <mergeCell ref="A4:A5"/>
    <mergeCell ref="B4:B5"/>
  </mergeCells>
  <printOptions horizontalCentered="1"/>
  <pageMargins left="0" right="0" top="0.7900000000000001" bottom="0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J30" sqref="J30"/>
    </sheetView>
  </sheetViews>
  <sheetFormatPr defaultColWidth="9.00390625" defaultRowHeight="14.25"/>
  <cols>
    <col min="1" max="1" width="27.125" style="0" customWidth="1"/>
    <col min="2" max="2" width="6.375" style="0" customWidth="1"/>
    <col min="3" max="4" width="14.625" style="26" customWidth="1"/>
    <col min="5" max="5" width="21.625" style="0" customWidth="1"/>
    <col min="6" max="6" width="6.875" style="0" customWidth="1"/>
    <col min="7" max="7" width="15.00390625" style="2" customWidth="1"/>
    <col min="8" max="8" width="15.00390625" style="0" customWidth="1"/>
    <col min="9" max="9" width="12.875" style="0" customWidth="1"/>
    <col min="10" max="10" width="26.25390625" style="0" customWidth="1"/>
    <col min="15" max="15" width="11.625" style="0" bestFit="1" customWidth="1"/>
  </cols>
  <sheetData>
    <row r="1" spans="1:8" ht="20.2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4.25">
      <c r="A2" s="27"/>
      <c r="H2" s="28" t="s">
        <v>1</v>
      </c>
    </row>
    <row r="3" spans="1:8" ht="14.25">
      <c r="A3" s="29" t="s">
        <v>85</v>
      </c>
      <c r="B3" s="29"/>
      <c r="C3" s="29"/>
      <c r="D3" s="29"/>
      <c r="E3" s="29"/>
      <c r="F3" s="29"/>
      <c r="G3" s="29"/>
      <c r="H3" s="29"/>
    </row>
    <row r="4" spans="1:8" ht="15" customHeight="1">
      <c r="A4" s="30" t="s">
        <v>3</v>
      </c>
      <c r="B4" s="30" t="s">
        <v>4</v>
      </c>
      <c r="C4" s="31" t="s">
        <v>5</v>
      </c>
      <c r="D4" s="31" t="s">
        <v>6</v>
      </c>
      <c r="E4" s="30" t="s">
        <v>7</v>
      </c>
      <c r="F4" s="30" t="s">
        <v>4</v>
      </c>
      <c r="G4" s="31" t="s">
        <v>5</v>
      </c>
      <c r="H4" s="30" t="s">
        <v>6</v>
      </c>
    </row>
    <row r="5" spans="1:8" ht="15" customHeight="1">
      <c r="A5" s="32" t="s">
        <v>8</v>
      </c>
      <c r="B5" s="30"/>
      <c r="C5" s="33"/>
      <c r="D5" s="33"/>
      <c r="E5" s="32" t="s">
        <v>9</v>
      </c>
      <c r="F5" s="30"/>
      <c r="G5" s="33"/>
      <c r="H5" s="34"/>
    </row>
    <row r="6" spans="1:8" ht="15" customHeight="1">
      <c r="A6" s="32" t="s">
        <v>10</v>
      </c>
      <c r="B6" s="30">
        <v>1</v>
      </c>
      <c r="C6" s="33">
        <v>388657.69</v>
      </c>
      <c r="D6" s="33">
        <v>366249.31</v>
      </c>
      <c r="E6" s="32" t="s">
        <v>11</v>
      </c>
      <c r="F6" s="30">
        <v>61</v>
      </c>
      <c r="G6" s="33"/>
      <c r="H6" s="34"/>
    </row>
    <row r="7" spans="1:8" ht="15" customHeight="1">
      <c r="A7" s="32" t="s">
        <v>12</v>
      </c>
      <c r="B7" s="30">
        <v>2</v>
      </c>
      <c r="C7" s="33">
        <v>0</v>
      </c>
      <c r="D7" s="33"/>
      <c r="E7" s="32" t="s">
        <v>13</v>
      </c>
      <c r="F7" s="30">
        <v>62</v>
      </c>
      <c r="G7" s="33">
        <v>800</v>
      </c>
      <c r="H7" s="35">
        <v>11334.35</v>
      </c>
    </row>
    <row r="8" spans="1:8" ht="15" customHeight="1">
      <c r="A8" s="32" t="s">
        <v>14</v>
      </c>
      <c r="B8" s="30">
        <v>3</v>
      </c>
      <c r="C8" s="33">
        <v>27020</v>
      </c>
      <c r="D8" s="33">
        <v>54874.31</v>
      </c>
      <c r="E8" s="32" t="s">
        <v>15</v>
      </c>
      <c r="F8" s="30">
        <v>63</v>
      </c>
      <c r="G8" s="33">
        <v>5610.16</v>
      </c>
      <c r="H8" s="33">
        <v>600</v>
      </c>
    </row>
    <row r="9" spans="1:8" ht="15" customHeight="1">
      <c r="A9" s="32" t="s">
        <v>16</v>
      </c>
      <c r="B9" s="30">
        <v>4</v>
      </c>
      <c r="C9" s="33"/>
      <c r="D9" s="33"/>
      <c r="E9" s="32" t="s">
        <v>17</v>
      </c>
      <c r="F9" s="30">
        <v>65</v>
      </c>
      <c r="G9" s="33">
        <v>51.09</v>
      </c>
      <c r="H9" s="33">
        <v>172.18</v>
      </c>
    </row>
    <row r="10" spans="1:8" ht="15" customHeight="1">
      <c r="A10" s="32" t="s">
        <v>18</v>
      </c>
      <c r="B10" s="30">
        <v>8</v>
      </c>
      <c r="C10" s="33"/>
      <c r="D10" s="33"/>
      <c r="E10" s="32" t="s">
        <v>19</v>
      </c>
      <c r="F10" s="30">
        <v>66</v>
      </c>
      <c r="G10" s="33">
        <v>268049.51</v>
      </c>
      <c r="H10" s="33">
        <v>288049.51</v>
      </c>
    </row>
    <row r="11" spans="1:8" ht="15" customHeight="1">
      <c r="A11" s="32" t="s">
        <v>20</v>
      </c>
      <c r="B11" s="30">
        <v>9</v>
      </c>
      <c r="C11" s="33"/>
      <c r="D11" s="33"/>
      <c r="E11" s="32" t="s">
        <v>21</v>
      </c>
      <c r="F11" s="30">
        <v>71</v>
      </c>
      <c r="G11" s="33"/>
      <c r="H11" s="34"/>
    </row>
    <row r="12" spans="1:8" ht="15" customHeight="1">
      <c r="A12" s="32" t="s">
        <v>22</v>
      </c>
      <c r="B12" s="30">
        <v>15</v>
      </c>
      <c r="C12" s="33"/>
      <c r="D12" s="33"/>
      <c r="E12" s="32" t="s">
        <v>23</v>
      </c>
      <c r="F12" s="30">
        <v>72</v>
      </c>
      <c r="G12" s="33"/>
      <c r="H12" s="34"/>
    </row>
    <row r="13" spans="1:8" ht="15" customHeight="1">
      <c r="A13" s="32" t="s">
        <v>24</v>
      </c>
      <c r="B13" s="30">
        <v>18</v>
      </c>
      <c r="C13" s="33"/>
      <c r="D13" s="33"/>
      <c r="E13" s="32" t="s">
        <v>25</v>
      </c>
      <c r="F13" s="30">
        <v>74</v>
      </c>
      <c r="G13" s="33"/>
      <c r="H13" s="34"/>
    </row>
    <row r="14" spans="1:15" ht="15" customHeight="1">
      <c r="A14" s="32" t="s">
        <v>26</v>
      </c>
      <c r="B14" s="30">
        <v>20</v>
      </c>
      <c r="C14" s="33">
        <f>SUM(C6:C13)</f>
        <v>415677.69</v>
      </c>
      <c r="D14" s="33">
        <f>SUM(D6:D13)</f>
        <v>421123.62</v>
      </c>
      <c r="E14" s="32" t="s">
        <v>27</v>
      </c>
      <c r="F14" s="30">
        <v>78</v>
      </c>
      <c r="G14" s="33"/>
      <c r="H14" s="34"/>
      <c r="N14" s="26">
        <v>0</v>
      </c>
      <c r="O14" s="14">
        <v>0</v>
      </c>
    </row>
    <row r="15" spans="1:15" ht="15" customHeight="1">
      <c r="A15" s="32"/>
      <c r="B15" s="30"/>
      <c r="C15" s="33"/>
      <c r="D15" s="33"/>
      <c r="E15" s="32" t="s">
        <v>28</v>
      </c>
      <c r="F15" s="30">
        <v>80</v>
      </c>
      <c r="G15" s="33">
        <f>SUM(G7:G14)</f>
        <v>274510.76</v>
      </c>
      <c r="H15" s="33">
        <f>SUM(H7:H14)</f>
        <v>300156.04000000004</v>
      </c>
      <c r="N15" s="26">
        <v>0</v>
      </c>
      <c r="O15" s="14">
        <v>0</v>
      </c>
    </row>
    <row r="16" spans="1:15" ht="15" customHeight="1">
      <c r="A16" s="32" t="s">
        <v>29</v>
      </c>
      <c r="B16" s="30"/>
      <c r="C16" s="33"/>
      <c r="D16" s="33"/>
      <c r="E16" s="32"/>
      <c r="F16" s="30"/>
      <c r="G16" s="33"/>
      <c r="H16" s="34"/>
      <c r="O16" s="14">
        <v>0</v>
      </c>
    </row>
    <row r="17" spans="1:8" ht="15" customHeight="1">
      <c r="A17" s="32" t="s">
        <v>30</v>
      </c>
      <c r="B17" s="30">
        <v>21</v>
      </c>
      <c r="C17" s="33"/>
      <c r="D17" s="33"/>
      <c r="E17" s="32" t="s">
        <v>31</v>
      </c>
      <c r="F17" s="30"/>
      <c r="G17" s="33"/>
      <c r="H17" s="34"/>
    </row>
    <row r="18" spans="1:8" ht="15" customHeight="1">
      <c r="A18" s="32" t="s">
        <v>32</v>
      </c>
      <c r="B18" s="30">
        <v>24</v>
      </c>
      <c r="C18" s="33"/>
      <c r="D18" s="33"/>
      <c r="E18" s="32" t="s">
        <v>33</v>
      </c>
      <c r="F18" s="30">
        <v>81</v>
      </c>
      <c r="G18" s="33"/>
      <c r="H18" s="34"/>
    </row>
    <row r="19" spans="1:8" ht="15" customHeight="1">
      <c r="A19" s="32" t="s">
        <v>34</v>
      </c>
      <c r="B19" s="30">
        <v>30</v>
      </c>
      <c r="C19" s="33">
        <v>0</v>
      </c>
      <c r="D19" s="33">
        <v>0</v>
      </c>
      <c r="E19" s="32" t="s">
        <v>35</v>
      </c>
      <c r="F19" s="30">
        <v>84</v>
      </c>
      <c r="G19" s="33"/>
      <c r="H19" s="34"/>
    </row>
    <row r="20" spans="1:8" ht="15" customHeight="1">
      <c r="A20" s="32"/>
      <c r="B20" s="30"/>
      <c r="C20" s="33"/>
      <c r="D20" s="33"/>
      <c r="E20" s="32" t="s">
        <v>36</v>
      </c>
      <c r="F20" s="30">
        <v>88</v>
      </c>
      <c r="G20" s="33"/>
      <c r="H20" s="34"/>
    </row>
    <row r="21" spans="1:8" ht="15" customHeight="1">
      <c r="A21" s="32" t="s">
        <v>37</v>
      </c>
      <c r="B21" s="30"/>
      <c r="C21" s="33"/>
      <c r="D21" s="33"/>
      <c r="E21" s="32" t="s">
        <v>38</v>
      </c>
      <c r="F21" s="30">
        <v>90</v>
      </c>
      <c r="G21" s="33">
        <f>SUM(G18:G20)</f>
        <v>0</v>
      </c>
      <c r="H21" s="33">
        <f>SUM(H18:H20)</f>
        <v>0</v>
      </c>
    </row>
    <row r="22" spans="1:8" ht="15" customHeight="1">
      <c r="A22" s="32" t="s">
        <v>39</v>
      </c>
      <c r="B22" s="30">
        <v>31</v>
      </c>
      <c r="C22" s="33">
        <v>51565</v>
      </c>
      <c r="D22" s="33">
        <v>51565</v>
      </c>
      <c r="E22" s="32"/>
      <c r="F22" s="30"/>
      <c r="G22" s="33"/>
      <c r="H22" s="34"/>
    </row>
    <row r="23" spans="1:9" ht="15" customHeight="1">
      <c r="A23" s="32" t="s">
        <v>40</v>
      </c>
      <c r="B23" s="30">
        <v>32</v>
      </c>
      <c r="C23" s="33">
        <v>41700.77</v>
      </c>
      <c r="D23" s="33">
        <v>43093.19</v>
      </c>
      <c r="E23" s="32" t="s">
        <v>41</v>
      </c>
      <c r="F23" s="30"/>
      <c r="G23" s="33"/>
      <c r="H23" s="34"/>
      <c r="I23" s="15"/>
    </row>
    <row r="24" spans="1:9" ht="15" customHeight="1">
      <c r="A24" s="32" t="s">
        <v>42</v>
      </c>
      <c r="B24" s="30">
        <v>33</v>
      </c>
      <c r="C24" s="33">
        <f>C22-C23</f>
        <v>9864.230000000003</v>
      </c>
      <c r="D24" s="33">
        <f>D22-D23</f>
        <v>8471.809999999998</v>
      </c>
      <c r="E24" s="32" t="s">
        <v>43</v>
      </c>
      <c r="F24" s="30">
        <v>91</v>
      </c>
      <c r="G24" s="33"/>
      <c r="H24" s="34"/>
      <c r="I24" s="15"/>
    </row>
    <row r="25" spans="1:8" ht="15" customHeight="1">
      <c r="A25" s="32" t="s">
        <v>44</v>
      </c>
      <c r="B25" s="30">
        <v>34</v>
      </c>
      <c r="C25" s="33"/>
      <c r="D25" s="33"/>
      <c r="E25" s="32"/>
      <c r="F25" s="30"/>
      <c r="G25" s="33"/>
      <c r="H25" s="34"/>
    </row>
    <row r="26" spans="1:8" ht="15" customHeight="1">
      <c r="A26" s="32" t="s">
        <v>45</v>
      </c>
      <c r="B26" s="30">
        <v>35</v>
      </c>
      <c r="C26" s="33"/>
      <c r="D26" s="33"/>
      <c r="E26" s="32" t="s">
        <v>46</v>
      </c>
      <c r="F26" s="30">
        <v>100</v>
      </c>
      <c r="G26" s="33">
        <f>G24+G21+G15</f>
        <v>274510.76</v>
      </c>
      <c r="H26" s="35">
        <f>H24+H21+H15</f>
        <v>300156.04000000004</v>
      </c>
    </row>
    <row r="27" spans="1:8" ht="15" customHeight="1">
      <c r="A27" s="32" t="s">
        <v>47</v>
      </c>
      <c r="B27" s="30">
        <v>38</v>
      </c>
      <c r="C27" s="33"/>
      <c r="D27" s="33"/>
      <c r="E27" s="32"/>
      <c r="F27" s="30"/>
      <c r="G27" s="33"/>
      <c r="H27" s="34"/>
    </row>
    <row r="28" spans="1:8" ht="15" customHeight="1">
      <c r="A28" s="32" t="s">
        <v>48</v>
      </c>
      <c r="B28" s="30">
        <v>40</v>
      </c>
      <c r="C28" s="33">
        <f>C24</f>
        <v>9864.230000000003</v>
      </c>
      <c r="D28" s="33">
        <f>D24</f>
        <v>8471.809999999998</v>
      </c>
      <c r="E28" s="32"/>
      <c r="F28" s="30"/>
      <c r="G28" s="33"/>
      <c r="H28" s="34"/>
    </row>
    <row r="29" spans="1:8" ht="15" customHeight="1">
      <c r="A29" s="32"/>
      <c r="B29" s="30"/>
      <c r="C29" s="33"/>
      <c r="D29" s="33"/>
      <c r="E29" s="32"/>
      <c r="F29" s="30"/>
      <c r="G29" s="33"/>
      <c r="H29" s="34"/>
    </row>
    <row r="30" spans="1:8" ht="15" customHeight="1">
      <c r="A30" s="32" t="s">
        <v>49</v>
      </c>
      <c r="B30" s="30"/>
      <c r="C30" s="33"/>
      <c r="D30" s="33"/>
      <c r="E30" s="32"/>
      <c r="F30" s="30"/>
      <c r="G30" s="33"/>
      <c r="H30" s="34"/>
    </row>
    <row r="31" spans="1:8" ht="15" customHeight="1">
      <c r="A31" s="32" t="s">
        <v>50</v>
      </c>
      <c r="B31" s="30">
        <v>41</v>
      </c>
      <c r="C31" s="33"/>
      <c r="D31" s="33"/>
      <c r="E31" s="32" t="s">
        <v>51</v>
      </c>
      <c r="F31" s="30"/>
      <c r="G31" s="33"/>
      <c r="H31" s="34"/>
    </row>
    <row r="32" spans="1:9" ht="15" customHeight="1">
      <c r="A32" s="32"/>
      <c r="B32" s="30"/>
      <c r="C32" s="33"/>
      <c r="D32" s="33"/>
      <c r="E32" s="32" t="s">
        <v>52</v>
      </c>
      <c r="F32" s="30">
        <v>101</v>
      </c>
      <c r="G32" s="33">
        <v>-98516.69999999997</v>
      </c>
      <c r="H32" s="35">
        <f>G32+'业务活动表2018年9月'!F22</f>
        <v>-142883.23999999996</v>
      </c>
      <c r="I32" s="14"/>
    </row>
    <row r="33" spans="1:9" ht="15" customHeight="1">
      <c r="A33" s="36" t="s">
        <v>53</v>
      </c>
      <c r="B33" s="30"/>
      <c r="C33" s="33"/>
      <c r="D33" s="33"/>
      <c r="E33" s="32" t="s">
        <v>54</v>
      </c>
      <c r="F33" s="30">
        <v>105</v>
      </c>
      <c r="G33" s="33">
        <v>249547.8600000001</v>
      </c>
      <c r="H33" s="35">
        <f>G33+'业务活动表2018年9月'!G22</f>
        <v>274870.94000000006</v>
      </c>
      <c r="I33" s="14"/>
    </row>
    <row r="34" spans="1:8" ht="15" customHeight="1">
      <c r="A34" s="36" t="s">
        <v>55</v>
      </c>
      <c r="B34" s="30">
        <v>51</v>
      </c>
      <c r="C34" s="33"/>
      <c r="D34" s="33"/>
      <c r="E34" s="32" t="s">
        <v>56</v>
      </c>
      <c r="F34" s="30">
        <v>110</v>
      </c>
      <c r="G34" s="33">
        <f>G33+G32</f>
        <v>151031.16000000015</v>
      </c>
      <c r="H34" s="35">
        <f>H33+H32</f>
        <v>131987.7000000001</v>
      </c>
    </row>
    <row r="35" spans="1:8" ht="15" customHeight="1">
      <c r="A35" s="32"/>
      <c r="B35" s="30"/>
      <c r="C35" s="33"/>
      <c r="D35" s="33"/>
      <c r="E35" s="32"/>
      <c r="F35" s="30"/>
      <c r="G35" s="33"/>
      <c r="H35" s="34"/>
    </row>
    <row r="36" spans="1:8" ht="15" customHeight="1">
      <c r="A36" s="30" t="s">
        <v>57</v>
      </c>
      <c r="B36" s="30">
        <v>60</v>
      </c>
      <c r="C36" s="33">
        <f>C28+C14</f>
        <v>425541.92</v>
      </c>
      <c r="D36" s="33">
        <f>D28+D14</f>
        <v>429595.43</v>
      </c>
      <c r="E36" s="30" t="s">
        <v>58</v>
      </c>
      <c r="F36" s="30">
        <v>120</v>
      </c>
      <c r="G36" s="33">
        <f>G34+G26</f>
        <v>425541.92000000016</v>
      </c>
      <c r="H36" s="35">
        <f>H34+H26</f>
        <v>432143.7400000001</v>
      </c>
    </row>
    <row r="38" spans="3:8" ht="14.25">
      <c r="C38" s="26">
        <f>C36-G36</f>
        <v>0</v>
      </c>
      <c r="D38" s="26">
        <f>D36-H36</f>
        <v>-2548.310000000114</v>
      </c>
      <c r="H38" s="14"/>
    </row>
  </sheetData>
  <sheetProtection/>
  <mergeCells count="2">
    <mergeCell ref="A1:H1"/>
    <mergeCell ref="A3:H3"/>
  </mergeCells>
  <printOptions horizontalCentered="1"/>
  <pageMargins left="0" right="0" top="0.39" bottom="0" header="0.51" footer="0.51"/>
  <pageSetup horizontalDpi="600" verticalDpi="600" orientation="landscape" paperSize="9" scale="98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6">
      <selection activeCell="H32" sqref="H32"/>
    </sheetView>
  </sheetViews>
  <sheetFormatPr defaultColWidth="9.00390625" defaultRowHeight="14.25"/>
  <cols>
    <col min="1" max="1" width="27.125" style="0" customWidth="1"/>
    <col min="2" max="2" width="6.375" style="0" customWidth="1"/>
    <col min="3" max="4" width="14.625" style="26" customWidth="1"/>
    <col min="5" max="5" width="21.625" style="0" customWidth="1"/>
    <col min="6" max="6" width="6.875" style="0" customWidth="1"/>
    <col min="7" max="7" width="15.00390625" style="2" customWidth="1"/>
    <col min="8" max="8" width="15.00390625" style="0" customWidth="1"/>
    <col min="9" max="9" width="12.875" style="0" customWidth="1"/>
    <col min="10" max="10" width="26.25390625" style="0" customWidth="1"/>
    <col min="15" max="15" width="11.625" style="0" bestFit="1" customWidth="1"/>
  </cols>
  <sheetData>
    <row r="1" spans="1:8" ht="20.2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4.25">
      <c r="A2" s="27"/>
      <c r="H2" s="28" t="s">
        <v>1</v>
      </c>
    </row>
    <row r="3" spans="1:8" ht="14.25">
      <c r="A3" s="29" t="s">
        <v>86</v>
      </c>
      <c r="B3" s="29"/>
      <c r="C3" s="29"/>
      <c r="D3" s="29"/>
      <c r="E3" s="29"/>
      <c r="F3" s="29"/>
      <c r="G3" s="29"/>
      <c r="H3" s="29"/>
    </row>
    <row r="4" spans="1:8" ht="15" customHeight="1">
      <c r="A4" s="30" t="s">
        <v>3</v>
      </c>
      <c r="B4" s="30" t="s">
        <v>4</v>
      </c>
      <c r="C4" s="31" t="s">
        <v>5</v>
      </c>
      <c r="D4" s="31" t="s">
        <v>6</v>
      </c>
      <c r="E4" s="30" t="s">
        <v>7</v>
      </c>
      <c r="F4" s="30" t="s">
        <v>4</v>
      </c>
      <c r="G4" s="31" t="s">
        <v>5</v>
      </c>
      <c r="H4" s="30" t="s">
        <v>6</v>
      </c>
    </row>
    <row r="5" spans="1:8" ht="15" customHeight="1">
      <c r="A5" s="32" t="s">
        <v>8</v>
      </c>
      <c r="B5" s="30"/>
      <c r="C5" s="33"/>
      <c r="D5" s="33"/>
      <c r="E5" s="32" t="s">
        <v>9</v>
      </c>
      <c r="F5" s="30"/>
      <c r="G5" s="33"/>
      <c r="H5" s="34"/>
    </row>
    <row r="6" spans="1:8" ht="15" customHeight="1">
      <c r="A6" s="32" t="s">
        <v>10</v>
      </c>
      <c r="B6" s="30">
        <v>1</v>
      </c>
      <c r="C6" s="33">
        <v>388657.69</v>
      </c>
      <c r="D6" s="33">
        <v>451288.41</v>
      </c>
      <c r="E6" s="32" t="s">
        <v>11</v>
      </c>
      <c r="F6" s="30">
        <v>61</v>
      </c>
      <c r="G6" s="33"/>
      <c r="H6" s="34"/>
    </row>
    <row r="7" spans="1:8" ht="15" customHeight="1">
      <c r="A7" s="32" t="s">
        <v>12</v>
      </c>
      <c r="B7" s="30">
        <v>2</v>
      </c>
      <c r="C7" s="33">
        <v>0</v>
      </c>
      <c r="D7" s="33"/>
      <c r="E7" s="32" t="s">
        <v>13</v>
      </c>
      <c r="F7" s="30">
        <v>62</v>
      </c>
      <c r="G7" s="33">
        <v>800</v>
      </c>
      <c r="H7" s="35">
        <v>11334.35</v>
      </c>
    </row>
    <row r="8" spans="1:8" ht="15" customHeight="1">
      <c r="A8" s="32" t="s">
        <v>14</v>
      </c>
      <c r="B8" s="30">
        <v>3</v>
      </c>
      <c r="C8" s="33">
        <v>27020</v>
      </c>
      <c r="D8" s="33">
        <v>76155.04</v>
      </c>
      <c r="E8" s="32" t="s">
        <v>15</v>
      </c>
      <c r="F8" s="30">
        <v>63</v>
      </c>
      <c r="G8" s="33">
        <v>5610.16</v>
      </c>
      <c r="H8" s="33">
        <v>25056.95</v>
      </c>
    </row>
    <row r="9" spans="1:8" ht="15" customHeight="1">
      <c r="A9" s="32" t="s">
        <v>16</v>
      </c>
      <c r="B9" s="30">
        <v>4</v>
      </c>
      <c r="C9" s="33"/>
      <c r="D9" s="33"/>
      <c r="E9" s="32" t="s">
        <v>17</v>
      </c>
      <c r="F9" s="30">
        <v>65</v>
      </c>
      <c r="G9" s="33">
        <v>51.09</v>
      </c>
      <c r="H9" s="33">
        <v>193.05</v>
      </c>
    </row>
    <row r="10" spans="1:8" ht="15" customHeight="1">
      <c r="A10" s="32" t="s">
        <v>18</v>
      </c>
      <c r="B10" s="30">
        <v>8</v>
      </c>
      <c r="C10" s="33"/>
      <c r="D10" s="33"/>
      <c r="E10" s="32" t="s">
        <v>19</v>
      </c>
      <c r="F10" s="30">
        <v>66</v>
      </c>
      <c r="G10" s="33">
        <v>268049.51</v>
      </c>
      <c r="H10" s="33">
        <v>366647</v>
      </c>
    </row>
    <row r="11" spans="1:8" ht="15" customHeight="1">
      <c r="A11" s="32" t="s">
        <v>20</v>
      </c>
      <c r="B11" s="30">
        <v>9</v>
      </c>
      <c r="C11" s="33"/>
      <c r="D11" s="33"/>
      <c r="E11" s="32" t="s">
        <v>21</v>
      </c>
      <c r="F11" s="30">
        <v>71</v>
      </c>
      <c r="G11" s="33"/>
      <c r="H11" s="34"/>
    </row>
    <row r="12" spans="1:8" ht="15" customHeight="1">
      <c r="A12" s="32" t="s">
        <v>22</v>
      </c>
      <c r="B12" s="30">
        <v>15</v>
      </c>
      <c r="C12" s="33"/>
      <c r="D12" s="33"/>
      <c r="E12" s="32" t="s">
        <v>23</v>
      </c>
      <c r="F12" s="30">
        <v>72</v>
      </c>
      <c r="G12" s="33"/>
      <c r="H12" s="34"/>
    </row>
    <row r="13" spans="1:8" ht="15" customHeight="1">
      <c r="A13" s="32" t="s">
        <v>24</v>
      </c>
      <c r="B13" s="30">
        <v>18</v>
      </c>
      <c r="C13" s="33"/>
      <c r="D13" s="33"/>
      <c r="E13" s="32" t="s">
        <v>25</v>
      </c>
      <c r="F13" s="30">
        <v>74</v>
      </c>
      <c r="G13" s="33"/>
      <c r="H13" s="34"/>
    </row>
    <row r="14" spans="1:15" ht="15" customHeight="1">
      <c r="A14" s="32" t="s">
        <v>26</v>
      </c>
      <c r="B14" s="30">
        <v>20</v>
      </c>
      <c r="C14" s="33">
        <f>SUM(C6:C13)</f>
        <v>415677.69</v>
      </c>
      <c r="D14" s="33">
        <f>SUM(D6:D13)</f>
        <v>527443.45</v>
      </c>
      <c r="E14" s="32" t="s">
        <v>27</v>
      </c>
      <c r="F14" s="30">
        <v>78</v>
      </c>
      <c r="G14" s="33"/>
      <c r="H14" s="34"/>
      <c r="N14" s="26">
        <v>0</v>
      </c>
      <c r="O14" s="14">
        <v>0</v>
      </c>
    </row>
    <row r="15" spans="1:15" ht="15" customHeight="1">
      <c r="A15" s="32"/>
      <c r="B15" s="30"/>
      <c r="C15" s="33"/>
      <c r="D15" s="33"/>
      <c r="E15" s="32" t="s">
        <v>28</v>
      </c>
      <c r="F15" s="30">
        <v>80</v>
      </c>
      <c r="G15" s="33">
        <f>SUM(G7:G14)</f>
        <v>274510.76</v>
      </c>
      <c r="H15" s="33">
        <f>SUM(H7:H14)</f>
        <v>403231.35</v>
      </c>
      <c r="N15" s="26">
        <v>0</v>
      </c>
      <c r="O15" s="14">
        <v>0</v>
      </c>
    </row>
    <row r="16" spans="1:15" ht="15" customHeight="1">
      <c r="A16" s="32" t="s">
        <v>29</v>
      </c>
      <c r="B16" s="30"/>
      <c r="C16" s="33"/>
      <c r="D16" s="33"/>
      <c r="E16" s="32"/>
      <c r="F16" s="30"/>
      <c r="G16" s="33"/>
      <c r="H16" s="34"/>
      <c r="O16" s="14">
        <v>0</v>
      </c>
    </row>
    <row r="17" spans="1:8" ht="15" customHeight="1">
      <c r="A17" s="32" t="s">
        <v>30</v>
      </c>
      <c r="B17" s="30">
        <v>21</v>
      </c>
      <c r="C17" s="33"/>
      <c r="D17" s="33"/>
      <c r="E17" s="32" t="s">
        <v>31</v>
      </c>
      <c r="F17" s="30"/>
      <c r="G17" s="33"/>
      <c r="H17" s="34"/>
    </row>
    <row r="18" spans="1:8" ht="15" customHeight="1">
      <c r="A18" s="32" t="s">
        <v>32</v>
      </c>
      <c r="B18" s="30">
        <v>24</v>
      </c>
      <c r="C18" s="33"/>
      <c r="D18" s="33"/>
      <c r="E18" s="32" t="s">
        <v>33</v>
      </c>
      <c r="F18" s="30">
        <v>81</v>
      </c>
      <c r="G18" s="33"/>
      <c r="H18" s="34"/>
    </row>
    <row r="19" spans="1:8" ht="15" customHeight="1">
      <c r="A19" s="32" t="s">
        <v>34</v>
      </c>
      <c r="B19" s="30">
        <v>30</v>
      </c>
      <c r="C19" s="33">
        <v>0</v>
      </c>
      <c r="D19" s="33">
        <v>0</v>
      </c>
      <c r="E19" s="32" t="s">
        <v>35</v>
      </c>
      <c r="F19" s="30">
        <v>84</v>
      </c>
      <c r="G19" s="33"/>
      <c r="H19" s="34"/>
    </row>
    <row r="20" spans="1:8" ht="15" customHeight="1">
      <c r="A20" s="32"/>
      <c r="B20" s="30"/>
      <c r="C20" s="33"/>
      <c r="D20" s="33"/>
      <c r="E20" s="32" t="s">
        <v>36</v>
      </c>
      <c r="F20" s="30">
        <v>88</v>
      </c>
      <c r="G20" s="33"/>
      <c r="H20" s="34"/>
    </row>
    <row r="21" spans="1:8" ht="15" customHeight="1">
      <c r="A21" s="32" t="s">
        <v>37</v>
      </c>
      <c r="B21" s="30"/>
      <c r="C21" s="33"/>
      <c r="D21" s="33"/>
      <c r="E21" s="32" t="s">
        <v>38</v>
      </c>
      <c r="F21" s="30">
        <v>90</v>
      </c>
      <c r="G21" s="33">
        <f>SUM(G18:G20)</f>
        <v>0</v>
      </c>
      <c r="H21" s="33">
        <f>SUM(H18:H20)</f>
        <v>0</v>
      </c>
    </row>
    <row r="22" spans="1:8" ht="15" customHeight="1">
      <c r="A22" s="32" t="s">
        <v>39</v>
      </c>
      <c r="B22" s="30">
        <v>31</v>
      </c>
      <c r="C22" s="33">
        <v>51565</v>
      </c>
      <c r="D22" s="33">
        <v>51565</v>
      </c>
      <c r="E22" s="32"/>
      <c r="F22" s="30"/>
      <c r="G22" s="33"/>
      <c r="H22" s="34"/>
    </row>
    <row r="23" spans="1:9" ht="15" customHeight="1">
      <c r="A23" s="32" t="s">
        <v>40</v>
      </c>
      <c r="B23" s="30">
        <v>32</v>
      </c>
      <c r="C23" s="33">
        <v>41700.77</v>
      </c>
      <c r="D23" s="33">
        <v>43789.4</v>
      </c>
      <c r="E23" s="32" t="s">
        <v>41</v>
      </c>
      <c r="F23" s="30"/>
      <c r="G23" s="33"/>
      <c r="H23" s="34"/>
      <c r="I23" s="15"/>
    </row>
    <row r="24" spans="1:9" ht="15" customHeight="1">
      <c r="A24" s="32" t="s">
        <v>42</v>
      </c>
      <c r="B24" s="30">
        <v>33</v>
      </c>
      <c r="C24" s="33">
        <f>C22-C23</f>
        <v>9864.230000000003</v>
      </c>
      <c r="D24" s="33">
        <f>D22-D23</f>
        <v>7775.5999999999985</v>
      </c>
      <c r="E24" s="32" t="s">
        <v>43</v>
      </c>
      <c r="F24" s="30">
        <v>91</v>
      </c>
      <c r="G24" s="33"/>
      <c r="H24" s="34"/>
      <c r="I24" s="15"/>
    </row>
    <row r="25" spans="1:8" ht="15" customHeight="1">
      <c r="A25" s="32" t="s">
        <v>44</v>
      </c>
      <c r="B25" s="30">
        <v>34</v>
      </c>
      <c r="C25" s="33"/>
      <c r="D25" s="33"/>
      <c r="E25" s="32"/>
      <c r="F25" s="30"/>
      <c r="G25" s="33"/>
      <c r="H25" s="34"/>
    </row>
    <row r="26" spans="1:8" ht="15" customHeight="1">
      <c r="A26" s="32" t="s">
        <v>45</v>
      </c>
      <c r="B26" s="30">
        <v>35</v>
      </c>
      <c r="C26" s="33"/>
      <c r="D26" s="33"/>
      <c r="E26" s="32" t="s">
        <v>46</v>
      </c>
      <c r="F26" s="30">
        <v>100</v>
      </c>
      <c r="G26" s="33">
        <f>G24+G21+G15</f>
        <v>274510.76</v>
      </c>
      <c r="H26" s="35">
        <f>H24+H21+H15</f>
        <v>403231.35</v>
      </c>
    </row>
    <row r="27" spans="1:8" ht="15" customHeight="1">
      <c r="A27" s="32" t="s">
        <v>47</v>
      </c>
      <c r="B27" s="30">
        <v>38</v>
      </c>
      <c r="C27" s="33"/>
      <c r="D27" s="33"/>
      <c r="E27" s="32"/>
      <c r="F27" s="30"/>
      <c r="G27" s="33"/>
      <c r="H27" s="34"/>
    </row>
    <row r="28" spans="1:8" ht="15" customHeight="1">
      <c r="A28" s="32" t="s">
        <v>48</v>
      </c>
      <c r="B28" s="30">
        <v>40</v>
      </c>
      <c r="C28" s="33">
        <f>C24</f>
        <v>9864.230000000003</v>
      </c>
      <c r="D28" s="33">
        <f>D24</f>
        <v>7775.5999999999985</v>
      </c>
      <c r="E28" s="32"/>
      <c r="F28" s="30"/>
      <c r="G28" s="33"/>
      <c r="H28" s="34"/>
    </row>
    <row r="29" spans="1:8" ht="15" customHeight="1">
      <c r="A29" s="32"/>
      <c r="B29" s="30"/>
      <c r="C29" s="33"/>
      <c r="D29" s="33"/>
      <c r="E29" s="32"/>
      <c r="F29" s="30"/>
      <c r="G29" s="33"/>
      <c r="H29" s="34"/>
    </row>
    <row r="30" spans="1:8" ht="15" customHeight="1">
      <c r="A30" s="32" t="s">
        <v>49</v>
      </c>
      <c r="B30" s="30"/>
      <c r="C30" s="33"/>
      <c r="D30" s="33"/>
      <c r="E30" s="32"/>
      <c r="F30" s="30"/>
      <c r="G30" s="33"/>
      <c r="H30" s="34"/>
    </row>
    <row r="31" spans="1:8" ht="15" customHeight="1">
      <c r="A31" s="32" t="s">
        <v>50</v>
      </c>
      <c r="B31" s="30">
        <v>41</v>
      </c>
      <c r="C31" s="33"/>
      <c r="D31" s="33"/>
      <c r="E31" s="32" t="s">
        <v>51</v>
      </c>
      <c r="F31" s="30"/>
      <c r="G31" s="33"/>
      <c r="H31" s="34"/>
    </row>
    <row r="32" spans="1:9" ht="15" customHeight="1">
      <c r="A32" s="32"/>
      <c r="B32" s="30"/>
      <c r="C32" s="33"/>
      <c r="D32" s="33"/>
      <c r="E32" s="32" t="s">
        <v>52</v>
      </c>
      <c r="F32" s="30">
        <v>101</v>
      </c>
      <c r="G32" s="33">
        <v>-98516.69999999997</v>
      </c>
      <c r="H32" s="35">
        <f>G32+'业务活动表2018年9月'!F22</f>
        <v>-142883.23999999996</v>
      </c>
      <c r="I32" s="14"/>
    </row>
    <row r="33" spans="1:9" ht="15" customHeight="1">
      <c r="A33" s="36" t="s">
        <v>53</v>
      </c>
      <c r="B33" s="30"/>
      <c r="C33" s="33"/>
      <c r="D33" s="33"/>
      <c r="E33" s="32" t="s">
        <v>54</v>
      </c>
      <c r="F33" s="30">
        <v>105</v>
      </c>
      <c r="G33" s="33">
        <v>249547.8600000001</v>
      </c>
      <c r="H33" s="35">
        <f>G33+'业务活动表2018年9月'!G22</f>
        <v>274870.94000000006</v>
      </c>
      <c r="I33" s="14"/>
    </row>
    <row r="34" spans="1:8" ht="15" customHeight="1">
      <c r="A34" s="36" t="s">
        <v>55</v>
      </c>
      <c r="B34" s="30">
        <v>51</v>
      </c>
      <c r="C34" s="33"/>
      <c r="D34" s="33"/>
      <c r="E34" s="32" t="s">
        <v>56</v>
      </c>
      <c r="F34" s="30">
        <v>110</v>
      </c>
      <c r="G34" s="33">
        <f>G33+G32</f>
        <v>151031.16000000015</v>
      </c>
      <c r="H34" s="35">
        <f>H33+H32</f>
        <v>131987.7000000001</v>
      </c>
    </row>
    <row r="35" spans="1:8" ht="15" customHeight="1">
      <c r="A35" s="32"/>
      <c r="B35" s="30"/>
      <c r="C35" s="33"/>
      <c r="D35" s="33"/>
      <c r="E35" s="32"/>
      <c r="F35" s="30"/>
      <c r="G35" s="33"/>
      <c r="H35" s="34"/>
    </row>
    <row r="36" spans="1:8" ht="15" customHeight="1">
      <c r="A36" s="30" t="s">
        <v>57</v>
      </c>
      <c r="B36" s="30">
        <v>60</v>
      </c>
      <c r="C36" s="33">
        <f>C28+C14</f>
        <v>425541.92</v>
      </c>
      <c r="D36" s="33">
        <f>D28+D14</f>
        <v>535219.0499999999</v>
      </c>
      <c r="E36" s="30" t="s">
        <v>58</v>
      </c>
      <c r="F36" s="30">
        <v>120</v>
      </c>
      <c r="G36" s="33">
        <f>G34+G26</f>
        <v>425541.92000000016</v>
      </c>
      <c r="H36" s="35">
        <f>H34+H26</f>
        <v>535219.05</v>
      </c>
    </row>
    <row r="38" spans="3:8" ht="14.25">
      <c r="C38" s="26">
        <f>C36-G36</f>
        <v>0</v>
      </c>
      <c r="D38" s="26">
        <f>D36-H36</f>
        <v>0</v>
      </c>
      <c r="H38" s="14"/>
    </row>
  </sheetData>
  <sheetProtection/>
  <mergeCells count="2">
    <mergeCell ref="A1:H1"/>
    <mergeCell ref="A3:H3"/>
  </mergeCells>
  <printOptions horizontalCentered="1"/>
  <pageMargins left="0" right="0" top="0.39" bottom="0" header="0.51" footer="0.51"/>
  <pageSetup horizontalDpi="600" verticalDpi="600" orientation="landscape" paperSize="9" scale="98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F23" sqref="F23"/>
    </sheetView>
  </sheetViews>
  <sheetFormatPr defaultColWidth="9.00390625" defaultRowHeight="14.25"/>
  <cols>
    <col min="1" max="1" width="28.625" style="0" customWidth="1"/>
    <col min="2" max="2" width="6.875" style="0" customWidth="1"/>
    <col min="3" max="3" width="13.375" style="0" customWidth="1"/>
    <col min="4" max="4" width="14.125" style="0" customWidth="1"/>
    <col min="5" max="5" width="13.75390625" style="0" customWidth="1"/>
    <col min="6" max="6" width="13.375" style="0" customWidth="1"/>
    <col min="7" max="7" width="14.375" style="0" customWidth="1"/>
    <col min="8" max="8" width="14.00390625" style="0" customWidth="1"/>
    <col min="9" max="9" width="11.625" style="0" bestFit="1" customWidth="1"/>
    <col min="10" max="10" width="16.125" style="2" bestFit="1" customWidth="1"/>
  </cols>
  <sheetData>
    <row r="1" spans="1:8" ht="22.5" customHeight="1">
      <c r="A1" s="22" t="s">
        <v>59</v>
      </c>
      <c r="B1" s="22"/>
      <c r="C1" s="22"/>
      <c r="D1" s="22"/>
      <c r="E1" s="22"/>
      <c r="F1" s="22"/>
      <c r="G1" s="22"/>
      <c r="H1" s="22"/>
    </row>
    <row r="2" ht="14.25">
      <c r="H2" s="23" t="s">
        <v>60</v>
      </c>
    </row>
    <row r="3" spans="1:8" ht="18.75" customHeight="1">
      <c r="A3" s="24" t="s">
        <v>87</v>
      </c>
      <c r="B3" s="24"/>
      <c r="C3" s="24"/>
      <c r="D3" s="24"/>
      <c r="E3" s="24"/>
      <c r="F3" s="24"/>
      <c r="G3" s="24"/>
      <c r="H3" s="24"/>
    </row>
    <row r="4" spans="1:8" ht="16.5" customHeight="1">
      <c r="A4" s="10" t="s">
        <v>62</v>
      </c>
      <c r="B4" s="10" t="s">
        <v>4</v>
      </c>
      <c r="C4" s="10" t="s">
        <v>63</v>
      </c>
      <c r="D4" s="10"/>
      <c r="E4" s="10"/>
      <c r="F4" s="10" t="s">
        <v>64</v>
      </c>
      <c r="G4" s="10"/>
      <c r="H4" s="10"/>
    </row>
    <row r="5" spans="1:8" ht="17.25" customHeight="1">
      <c r="A5" s="10"/>
      <c r="B5" s="10"/>
      <c r="C5" s="10" t="s">
        <v>65</v>
      </c>
      <c r="D5" s="10" t="s">
        <v>66</v>
      </c>
      <c r="E5" s="10" t="s">
        <v>67</v>
      </c>
      <c r="F5" s="10" t="s">
        <v>65</v>
      </c>
      <c r="G5" s="10" t="s">
        <v>66</v>
      </c>
      <c r="H5" s="10" t="s">
        <v>67</v>
      </c>
    </row>
    <row r="6" spans="1:8" ht="24.75" customHeight="1">
      <c r="A6" s="9" t="s">
        <v>68</v>
      </c>
      <c r="B6" s="9"/>
      <c r="C6" s="25"/>
      <c r="D6" s="25"/>
      <c r="E6" s="25"/>
      <c r="F6" s="25"/>
      <c r="G6" s="25"/>
      <c r="H6" s="25"/>
    </row>
    <row r="7" spans="1:11" ht="24.75" customHeight="1">
      <c r="A7" s="9" t="s">
        <v>69</v>
      </c>
      <c r="B7" s="10">
        <v>1</v>
      </c>
      <c r="C7" s="25">
        <v>2355</v>
      </c>
      <c r="D7" s="25">
        <v>200695.51</v>
      </c>
      <c r="E7" s="25">
        <f>SUM(C7:D7)</f>
        <v>203050.51</v>
      </c>
      <c r="F7" s="25">
        <v>15230.71</v>
      </c>
      <c r="G7" s="25">
        <v>791971.17</v>
      </c>
      <c r="H7" s="25">
        <f>SUM(F7:G7)</f>
        <v>807201.8799999999</v>
      </c>
      <c r="K7" s="15"/>
    </row>
    <row r="8" spans="1:11" ht="24.75" customHeight="1">
      <c r="A8" s="9" t="s">
        <v>70</v>
      </c>
      <c r="B8" s="10">
        <v>2</v>
      </c>
      <c r="C8" s="25"/>
      <c r="D8" s="25"/>
      <c r="E8" s="25">
        <f aca="true" t="shared" si="0" ref="E8:E13">SUM(C8:D8)</f>
        <v>0</v>
      </c>
      <c r="F8" s="25"/>
      <c r="G8" s="25"/>
      <c r="H8" s="25">
        <f aca="true" t="shared" si="1" ref="H8:H13">SUM(F8:G8)</f>
        <v>0</v>
      </c>
      <c r="K8" s="15"/>
    </row>
    <row r="9" spans="1:8" ht="24.75" customHeight="1">
      <c r="A9" s="9" t="s">
        <v>71</v>
      </c>
      <c r="B9" s="10">
        <v>3</v>
      </c>
      <c r="C9" s="25"/>
      <c r="D9" s="25"/>
      <c r="E9" s="25">
        <f t="shared" si="0"/>
        <v>0</v>
      </c>
      <c r="F9" s="25"/>
      <c r="G9" s="25"/>
      <c r="H9" s="25">
        <f t="shared" si="1"/>
        <v>0</v>
      </c>
    </row>
    <row r="10" spans="1:8" ht="24.75" customHeight="1">
      <c r="A10" s="9" t="s">
        <v>72</v>
      </c>
      <c r="B10" s="10">
        <v>4</v>
      </c>
      <c r="C10" s="25"/>
      <c r="D10" s="25"/>
      <c r="E10" s="25">
        <f t="shared" si="0"/>
        <v>0</v>
      </c>
      <c r="F10" s="25"/>
      <c r="G10" s="25"/>
      <c r="H10" s="25">
        <f t="shared" si="1"/>
        <v>0</v>
      </c>
    </row>
    <row r="11" spans="1:8" ht="24.75" customHeight="1">
      <c r="A11" s="9" t="s">
        <v>73</v>
      </c>
      <c r="B11" s="10">
        <v>5</v>
      </c>
      <c r="C11" s="25"/>
      <c r="D11" s="25"/>
      <c r="E11" s="25">
        <f t="shared" si="0"/>
        <v>0</v>
      </c>
      <c r="F11" s="25"/>
      <c r="G11" s="25"/>
      <c r="H11" s="25">
        <f t="shared" si="1"/>
        <v>0</v>
      </c>
    </row>
    <row r="12" spans="1:8" ht="24.75" customHeight="1">
      <c r="A12" s="9" t="s">
        <v>74</v>
      </c>
      <c r="B12" s="10">
        <v>6</v>
      </c>
      <c r="C12" s="25"/>
      <c r="D12" s="25"/>
      <c r="E12" s="25">
        <f t="shared" si="0"/>
        <v>0</v>
      </c>
      <c r="F12" s="25"/>
      <c r="G12" s="25"/>
      <c r="H12" s="25">
        <f t="shared" si="1"/>
        <v>0</v>
      </c>
    </row>
    <row r="13" spans="1:11" s="2" customFormat="1" ht="24.75" customHeight="1">
      <c r="A13" s="9" t="s">
        <v>75</v>
      </c>
      <c r="B13" s="10">
        <v>15</v>
      </c>
      <c r="C13" s="25"/>
      <c r="D13" s="25"/>
      <c r="E13" s="25">
        <f t="shared" si="0"/>
        <v>0</v>
      </c>
      <c r="F13" s="25"/>
      <c r="G13" s="25"/>
      <c r="H13" s="25">
        <f t="shared" si="1"/>
        <v>0</v>
      </c>
      <c r="I13"/>
      <c r="K13"/>
    </row>
    <row r="14" spans="1:11" s="2" customFormat="1" ht="24.75" customHeight="1">
      <c r="A14" s="10" t="s">
        <v>76</v>
      </c>
      <c r="B14" s="10">
        <v>16</v>
      </c>
      <c r="C14" s="25">
        <f aca="true" t="shared" si="2" ref="C14:H14">SUM(C7:C13)</f>
        <v>2355</v>
      </c>
      <c r="D14" s="25">
        <f t="shared" si="2"/>
        <v>200695.51</v>
      </c>
      <c r="E14" s="25">
        <f t="shared" si="2"/>
        <v>203050.51</v>
      </c>
      <c r="F14" s="25">
        <f t="shared" si="2"/>
        <v>15230.71</v>
      </c>
      <c r="G14" s="25">
        <f t="shared" si="2"/>
        <v>791971.1699999999</v>
      </c>
      <c r="H14" s="25">
        <f t="shared" si="2"/>
        <v>807201.8799999999</v>
      </c>
      <c r="I14"/>
      <c r="K14"/>
    </row>
    <row r="15" spans="1:11" s="2" customFormat="1" ht="24.75" customHeight="1">
      <c r="A15" s="9" t="s">
        <v>77</v>
      </c>
      <c r="B15" s="10">
        <v>17</v>
      </c>
      <c r="C15" s="25"/>
      <c r="D15" s="25"/>
      <c r="E15" s="25">
        <f>SUM(C15:D15)</f>
        <v>0</v>
      </c>
      <c r="F15" s="25"/>
      <c r="G15" s="25"/>
      <c r="H15" s="25">
        <f>SUM(F15:G15)</f>
        <v>0</v>
      </c>
      <c r="I15"/>
      <c r="K15"/>
    </row>
    <row r="16" spans="1:11" s="2" customFormat="1" ht="24.75" customHeight="1">
      <c r="A16" s="9" t="s">
        <v>78</v>
      </c>
      <c r="B16" s="10">
        <v>18</v>
      </c>
      <c r="C16" s="25">
        <v>0</v>
      </c>
      <c r="D16" s="25">
        <v>74124.3</v>
      </c>
      <c r="E16" s="25">
        <f>SUM(C16:D16)</f>
        <v>74124.3</v>
      </c>
      <c r="F16" s="25">
        <v>0</v>
      </c>
      <c r="G16" s="25">
        <v>760881.96</v>
      </c>
      <c r="H16" s="25">
        <f>SUM(F16:G16)</f>
        <v>760881.96</v>
      </c>
      <c r="I16"/>
      <c r="K16"/>
    </row>
    <row r="17" spans="1:11" s="2" customFormat="1" ht="24.75" customHeight="1">
      <c r="A17" s="9" t="s">
        <v>79</v>
      </c>
      <c r="B17" s="10">
        <v>31</v>
      </c>
      <c r="C17" s="25">
        <v>7234.91</v>
      </c>
      <c r="D17" s="25"/>
      <c r="E17" s="25">
        <f>SUM(C17:D17)</f>
        <v>7234.91</v>
      </c>
      <c r="F17" s="25">
        <v>64485.2</v>
      </c>
      <c r="G17" s="25"/>
      <c r="H17" s="25">
        <f>SUM(F17:G17)</f>
        <v>64485.2</v>
      </c>
      <c r="I17"/>
      <c r="K17"/>
    </row>
    <row r="18" spans="1:11" s="2" customFormat="1" ht="24.75" customHeight="1">
      <c r="A18" s="9" t="s">
        <v>80</v>
      </c>
      <c r="B18" s="10">
        <v>32</v>
      </c>
      <c r="C18" s="25"/>
      <c r="D18" s="25"/>
      <c r="E18" s="25">
        <f>SUM(C18:D18)</f>
        <v>0</v>
      </c>
      <c r="F18" s="25"/>
      <c r="G18" s="25"/>
      <c r="H18" s="25">
        <f>SUM(F18:G18)</f>
        <v>0</v>
      </c>
      <c r="I18"/>
      <c r="K18"/>
    </row>
    <row r="19" spans="1:11" s="2" customFormat="1" ht="24.75" customHeight="1">
      <c r="A19" s="9" t="s">
        <v>81</v>
      </c>
      <c r="B19" s="10">
        <v>33</v>
      </c>
      <c r="C19" s="25">
        <v>126.34</v>
      </c>
      <c r="D19" s="25"/>
      <c r="E19" s="25">
        <f>SUM(C19:D19)</f>
        <v>126.34</v>
      </c>
      <c r="F19" s="25">
        <v>878.18</v>
      </c>
      <c r="G19" s="25"/>
      <c r="H19" s="25">
        <f>SUM(F19:G19)</f>
        <v>878.18</v>
      </c>
      <c r="I19"/>
      <c r="K19"/>
    </row>
    <row r="20" spans="1:11" s="2" customFormat="1" ht="24.75" customHeight="1">
      <c r="A20" s="10" t="s">
        <v>82</v>
      </c>
      <c r="B20" s="10">
        <v>34</v>
      </c>
      <c r="C20" s="25">
        <f aca="true" t="shared" si="3" ref="C20:H20">C16++C17+C18+C19</f>
        <v>7361.25</v>
      </c>
      <c r="D20" s="25">
        <f t="shared" si="3"/>
        <v>74124.3</v>
      </c>
      <c r="E20" s="25">
        <f t="shared" si="3"/>
        <v>81485.55</v>
      </c>
      <c r="F20" s="25">
        <f t="shared" si="3"/>
        <v>65363.38</v>
      </c>
      <c r="G20" s="25">
        <f t="shared" si="3"/>
        <v>760881.96</v>
      </c>
      <c r="H20" s="25">
        <f t="shared" si="3"/>
        <v>826245.34</v>
      </c>
      <c r="I20"/>
      <c r="K20"/>
    </row>
    <row r="21" spans="1:11" s="2" customFormat="1" ht="36.75" customHeight="1">
      <c r="A21" s="9" t="s">
        <v>83</v>
      </c>
      <c r="B21" s="10">
        <v>35</v>
      </c>
      <c r="C21" s="25"/>
      <c r="D21" s="25"/>
      <c r="E21" s="25"/>
      <c r="F21" s="25">
        <v>5766.13</v>
      </c>
      <c r="G21" s="25">
        <v>-5766.13</v>
      </c>
      <c r="H21" s="25"/>
      <c r="I21"/>
      <c r="K21"/>
    </row>
    <row r="22" spans="1:11" s="2" customFormat="1" ht="33" customHeight="1">
      <c r="A22" s="9" t="s">
        <v>84</v>
      </c>
      <c r="B22" s="10">
        <v>36</v>
      </c>
      <c r="C22" s="25">
        <f aca="true" t="shared" si="4" ref="C22:H22">C14-C20</f>
        <v>-5006.25</v>
      </c>
      <c r="D22" s="25">
        <f t="shared" si="4"/>
        <v>126571.21</v>
      </c>
      <c r="E22" s="25">
        <f t="shared" si="4"/>
        <v>121564.96</v>
      </c>
      <c r="F22" s="25">
        <f>F14-F20+F21</f>
        <v>-44366.54</v>
      </c>
      <c r="G22" s="25">
        <f>G14-G20+G21</f>
        <v>25323.07999999996</v>
      </c>
      <c r="H22" s="25">
        <f t="shared" si="4"/>
        <v>-19043.46000000008</v>
      </c>
      <c r="I22"/>
      <c r="K22"/>
    </row>
    <row r="25" spans="1:11" s="2" customFormat="1" ht="14.25">
      <c r="A25"/>
      <c r="B25"/>
      <c r="C25"/>
      <c r="D25"/>
      <c r="E25"/>
      <c r="F25" s="26"/>
      <c r="G25" s="26"/>
      <c r="H25"/>
      <c r="I25"/>
      <c r="K25"/>
    </row>
    <row r="26" spans="1:11" s="2" customFormat="1" ht="14.25">
      <c r="A26"/>
      <c r="B26"/>
      <c r="C26"/>
      <c r="D26" s="14"/>
      <c r="E26"/>
      <c r="F26"/>
      <c r="G26"/>
      <c r="H26"/>
      <c r="I26"/>
      <c r="K26"/>
    </row>
    <row r="27" spans="1:11" s="2" customFormat="1" ht="14.25">
      <c r="A27"/>
      <c r="B27"/>
      <c r="C27" s="14"/>
      <c r="D27"/>
      <c r="E27"/>
      <c r="F27" s="14"/>
      <c r="G27" s="14"/>
      <c r="H27"/>
      <c r="I27"/>
      <c r="K27"/>
    </row>
  </sheetData>
  <sheetProtection/>
  <mergeCells count="6">
    <mergeCell ref="A1:H1"/>
    <mergeCell ref="A3:H3"/>
    <mergeCell ref="C4:E4"/>
    <mergeCell ref="F4:H4"/>
    <mergeCell ref="A4:A5"/>
    <mergeCell ref="B4:B5"/>
  </mergeCells>
  <printOptions horizontalCentered="1"/>
  <pageMargins left="0" right="0" top="0.7900000000000001" bottom="0" header="0.51" footer="0.51"/>
  <pageSetup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G10" sqref="G10"/>
    </sheetView>
  </sheetViews>
  <sheetFormatPr defaultColWidth="9.00390625" defaultRowHeight="14.25"/>
  <cols>
    <col min="1" max="1" width="27.125" style="0" customWidth="1"/>
    <col min="2" max="2" width="6.375" style="0" customWidth="1"/>
    <col min="3" max="4" width="14.625" style="26" customWidth="1"/>
    <col min="5" max="5" width="21.625" style="0" customWidth="1"/>
    <col min="6" max="6" width="6.875" style="0" customWidth="1"/>
    <col min="7" max="7" width="15.00390625" style="2" customWidth="1"/>
    <col min="8" max="8" width="15.00390625" style="0" customWidth="1"/>
    <col min="9" max="9" width="12.875" style="0" customWidth="1"/>
    <col min="10" max="10" width="26.25390625" style="0" customWidth="1"/>
    <col min="15" max="15" width="11.625" style="0" bestFit="1" customWidth="1"/>
  </cols>
  <sheetData>
    <row r="1" spans="1:8" ht="20.2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4.25">
      <c r="A2" s="27"/>
      <c r="H2" s="28" t="s">
        <v>1</v>
      </c>
    </row>
    <row r="3" spans="1:8" ht="14.25">
      <c r="A3" s="29" t="s">
        <v>88</v>
      </c>
      <c r="B3" s="29"/>
      <c r="C3" s="29"/>
      <c r="D3" s="29"/>
      <c r="E3" s="29"/>
      <c r="F3" s="29"/>
      <c r="G3" s="29"/>
      <c r="H3" s="29"/>
    </row>
    <row r="4" spans="1:8" ht="15" customHeight="1">
      <c r="A4" s="30" t="s">
        <v>3</v>
      </c>
      <c r="B4" s="30" t="s">
        <v>4</v>
      </c>
      <c r="C4" s="31" t="s">
        <v>5</v>
      </c>
      <c r="D4" s="31" t="s">
        <v>6</v>
      </c>
      <c r="E4" s="30" t="s">
        <v>7</v>
      </c>
      <c r="F4" s="30" t="s">
        <v>4</v>
      </c>
      <c r="G4" s="31" t="s">
        <v>5</v>
      </c>
      <c r="H4" s="30" t="s">
        <v>6</v>
      </c>
    </row>
    <row r="5" spans="1:8" ht="15" customHeight="1">
      <c r="A5" s="32" t="s">
        <v>8</v>
      </c>
      <c r="B5" s="30"/>
      <c r="C5" s="33"/>
      <c r="D5" s="33"/>
      <c r="E5" s="32" t="s">
        <v>9</v>
      </c>
      <c r="F5" s="30"/>
      <c r="G5" s="33"/>
      <c r="H5" s="34"/>
    </row>
    <row r="6" spans="1:8" ht="15" customHeight="1">
      <c r="A6" s="32" t="s">
        <v>10</v>
      </c>
      <c r="B6" s="30">
        <v>1</v>
      </c>
      <c r="C6" s="33">
        <v>388657.69</v>
      </c>
      <c r="D6" s="33">
        <v>685362.78</v>
      </c>
      <c r="E6" s="32" t="s">
        <v>11</v>
      </c>
      <c r="F6" s="30">
        <v>61</v>
      </c>
      <c r="G6" s="33"/>
      <c r="H6" s="34"/>
    </row>
    <row r="7" spans="1:8" ht="15" customHeight="1">
      <c r="A7" s="32" t="s">
        <v>12</v>
      </c>
      <c r="B7" s="30">
        <v>2</v>
      </c>
      <c r="C7" s="33">
        <v>0</v>
      </c>
      <c r="D7" s="33"/>
      <c r="E7" s="32" t="s">
        <v>13</v>
      </c>
      <c r="F7" s="30">
        <v>62</v>
      </c>
      <c r="G7" s="33">
        <v>800</v>
      </c>
      <c r="H7" s="35"/>
    </row>
    <row r="8" spans="1:8" ht="15" customHeight="1">
      <c r="A8" s="32" t="s">
        <v>14</v>
      </c>
      <c r="B8" s="30">
        <v>3</v>
      </c>
      <c r="C8" s="33">
        <v>27020</v>
      </c>
      <c r="D8" s="33">
        <v>35765</v>
      </c>
      <c r="E8" s="32" t="s">
        <v>15</v>
      </c>
      <c r="F8" s="30">
        <v>63</v>
      </c>
      <c r="G8" s="33">
        <v>5610.16</v>
      </c>
      <c r="H8" s="33">
        <v>4925</v>
      </c>
    </row>
    <row r="9" spans="1:8" ht="15" customHeight="1">
      <c r="A9" s="32" t="s">
        <v>16</v>
      </c>
      <c r="B9" s="30">
        <v>4</v>
      </c>
      <c r="C9" s="33"/>
      <c r="D9" s="33"/>
      <c r="E9" s="32" t="s">
        <v>17</v>
      </c>
      <c r="F9" s="30">
        <v>65</v>
      </c>
      <c r="G9" s="33">
        <v>51.09</v>
      </c>
      <c r="H9" s="33">
        <v>17.25</v>
      </c>
    </row>
    <row r="10" spans="1:8" ht="15" customHeight="1">
      <c r="A10" s="32" t="s">
        <v>18</v>
      </c>
      <c r="B10" s="30">
        <v>8</v>
      </c>
      <c r="C10" s="33"/>
      <c r="D10" s="33"/>
      <c r="E10" s="32" t="s">
        <v>19</v>
      </c>
      <c r="F10" s="30">
        <v>66</v>
      </c>
      <c r="G10" s="33">
        <v>268049.51</v>
      </c>
      <c r="H10" s="33">
        <v>572940</v>
      </c>
    </row>
    <row r="11" spans="1:8" ht="15" customHeight="1">
      <c r="A11" s="32" t="s">
        <v>20</v>
      </c>
      <c r="B11" s="30">
        <v>9</v>
      </c>
      <c r="C11" s="33"/>
      <c r="D11" s="33"/>
      <c r="E11" s="32" t="s">
        <v>21</v>
      </c>
      <c r="F11" s="30">
        <v>71</v>
      </c>
      <c r="G11" s="33"/>
      <c r="H11" s="34"/>
    </row>
    <row r="12" spans="1:8" ht="15" customHeight="1">
      <c r="A12" s="32" t="s">
        <v>22</v>
      </c>
      <c r="B12" s="30">
        <v>15</v>
      </c>
      <c r="C12" s="33"/>
      <c r="D12" s="33"/>
      <c r="E12" s="32" t="s">
        <v>23</v>
      </c>
      <c r="F12" s="30">
        <v>72</v>
      </c>
      <c r="G12" s="33"/>
      <c r="H12" s="34"/>
    </row>
    <row r="13" spans="1:8" ht="15" customHeight="1">
      <c r="A13" s="32" t="s">
        <v>24</v>
      </c>
      <c r="B13" s="30">
        <v>18</v>
      </c>
      <c r="C13" s="33"/>
      <c r="D13" s="33"/>
      <c r="E13" s="32" t="s">
        <v>25</v>
      </c>
      <c r="F13" s="30">
        <v>74</v>
      </c>
      <c r="G13" s="33"/>
      <c r="H13" s="34"/>
    </row>
    <row r="14" spans="1:15" ht="15" customHeight="1">
      <c r="A14" s="32" t="s">
        <v>26</v>
      </c>
      <c r="B14" s="30">
        <v>20</v>
      </c>
      <c r="C14" s="33">
        <f>SUM(C6:C13)</f>
        <v>415677.69</v>
      </c>
      <c r="D14" s="33">
        <f>SUM(D6:D13)</f>
        <v>721127.78</v>
      </c>
      <c r="E14" s="32" t="s">
        <v>27</v>
      </c>
      <c r="F14" s="30">
        <v>78</v>
      </c>
      <c r="G14" s="33"/>
      <c r="H14" s="34"/>
      <c r="N14" s="26">
        <v>0</v>
      </c>
      <c r="O14" s="14">
        <v>0</v>
      </c>
    </row>
    <row r="15" spans="1:15" ht="15" customHeight="1">
      <c r="A15" s="32"/>
      <c r="B15" s="30"/>
      <c r="C15" s="33"/>
      <c r="D15" s="33"/>
      <c r="E15" s="32" t="s">
        <v>28</v>
      </c>
      <c r="F15" s="30">
        <v>80</v>
      </c>
      <c r="G15" s="33">
        <f>SUM(G7:G14)</f>
        <v>274510.76</v>
      </c>
      <c r="H15" s="33">
        <f>SUM(H7:H14)</f>
        <v>577882.25</v>
      </c>
      <c r="N15" s="26">
        <v>0</v>
      </c>
      <c r="O15" s="14">
        <v>0</v>
      </c>
    </row>
    <row r="16" spans="1:15" ht="15" customHeight="1">
      <c r="A16" s="32" t="s">
        <v>29</v>
      </c>
      <c r="B16" s="30"/>
      <c r="C16" s="33"/>
      <c r="D16" s="33"/>
      <c r="E16" s="32"/>
      <c r="F16" s="30"/>
      <c r="G16" s="33"/>
      <c r="H16" s="34"/>
      <c r="O16" s="14">
        <v>0</v>
      </c>
    </row>
    <row r="17" spans="1:8" ht="15" customHeight="1">
      <c r="A17" s="32" t="s">
        <v>30</v>
      </c>
      <c r="B17" s="30">
        <v>21</v>
      </c>
      <c r="C17" s="33"/>
      <c r="D17" s="33"/>
      <c r="E17" s="32" t="s">
        <v>31</v>
      </c>
      <c r="F17" s="30"/>
      <c r="G17" s="33"/>
      <c r="H17" s="34"/>
    </row>
    <row r="18" spans="1:8" ht="15" customHeight="1">
      <c r="A18" s="32" t="s">
        <v>32</v>
      </c>
      <c r="B18" s="30">
        <v>24</v>
      </c>
      <c r="C18" s="33"/>
      <c r="D18" s="33"/>
      <c r="E18" s="32" t="s">
        <v>33</v>
      </c>
      <c r="F18" s="30">
        <v>81</v>
      </c>
      <c r="G18" s="33"/>
      <c r="H18" s="34"/>
    </row>
    <row r="19" spans="1:8" ht="15" customHeight="1">
      <c r="A19" s="32" t="s">
        <v>34</v>
      </c>
      <c r="B19" s="30">
        <v>30</v>
      </c>
      <c r="C19" s="33">
        <v>0</v>
      </c>
      <c r="D19" s="33">
        <v>0</v>
      </c>
      <c r="E19" s="32" t="s">
        <v>35</v>
      </c>
      <c r="F19" s="30">
        <v>84</v>
      </c>
      <c r="G19" s="33"/>
      <c r="H19" s="34"/>
    </row>
    <row r="20" spans="1:8" ht="15" customHeight="1">
      <c r="A20" s="32"/>
      <c r="B20" s="30"/>
      <c r="C20" s="33"/>
      <c r="D20" s="33"/>
      <c r="E20" s="32" t="s">
        <v>36</v>
      </c>
      <c r="F20" s="30">
        <v>88</v>
      </c>
      <c r="G20" s="33"/>
      <c r="H20" s="34"/>
    </row>
    <row r="21" spans="1:8" ht="15" customHeight="1">
      <c r="A21" s="32" t="s">
        <v>37</v>
      </c>
      <c r="B21" s="30"/>
      <c r="C21" s="33"/>
      <c r="D21" s="33"/>
      <c r="E21" s="32" t="s">
        <v>38</v>
      </c>
      <c r="F21" s="30">
        <v>90</v>
      </c>
      <c r="G21" s="33">
        <f>SUM(G18:G20)</f>
        <v>0</v>
      </c>
      <c r="H21" s="33">
        <f>SUM(H18:H20)</f>
        <v>0</v>
      </c>
    </row>
    <row r="22" spans="1:8" ht="15" customHeight="1">
      <c r="A22" s="32" t="s">
        <v>39</v>
      </c>
      <c r="B22" s="30">
        <v>31</v>
      </c>
      <c r="C22" s="33">
        <v>51565</v>
      </c>
      <c r="D22" s="33">
        <v>51565</v>
      </c>
      <c r="E22" s="32"/>
      <c r="F22" s="30"/>
      <c r="G22" s="33"/>
      <c r="H22" s="34"/>
    </row>
    <row r="23" spans="1:9" ht="15" customHeight="1">
      <c r="A23" s="32" t="s">
        <v>40</v>
      </c>
      <c r="B23" s="30">
        <v>32</v>
      </c>
      <c r="C23" s="33">
        <v>41700.77</v>
      </c>
      <c r="D23" s="33">
        <v>44485.61</v>
      </c>
      <c r="E23" s="32" t="s">
        <v>41</v>
      </c>
      <c r="F23" s="30"/>
      <c r="G23" s="33"/>
      <c r="H23" s="34"/>
      <c r="I23" s="15"/>
    </row>
    <row r="24" spans="1:9" ht="15" customHeight="1">
      <c r="A24" s="32" t="s">
        <v>42</v>
      </c>
      <c r="B24" s="30">
        <v>33</v>
      </c>
      <c r="C24" s="33">
        <f>C22-C23</f>
        <v>9864.230000000003</v>
      </c>
      <c r="D24" s="33">
        <f>D22-D23</f>
        <v>7079.389999999999</v>
      </c>
      <c r="E24" s="32" t="s">
        <v>43</v>
      </c>
      <c r="F24" s="30">
        <v>91</v>
      </c>
      <c r="G24" s="33"/>
      <c r="H24" s="34"/>
      <c r="I24" s="15"/>
    </row>
    <row r="25" spans="1:8" ht="15" customHeight="1">
      <c r="A25" s="32" t="s">
        <v>44</v>
      </c>
      <c r="B25" s="30">
        <v>34</v>
      </c>
      <c r="C25" s="33"/>
      <c r="D25" s="33"/>
      <c r="E25" s="32"/>
      <c r="F25" s="30"/>
      <c r="G25" s="33"/>
      <c r="H25" s="34"/>
    </row>
    <row r="26" spans="1:8" ht="15" customHeight="1">
      <c r="A26" s="32" t="s">
        <v>45</v>
      </c>
      <c r="B26" s="30">
        <v>35</v>
      </c>
      <c r="C26" s="33"/>
      <c r="D26" s="33"/>
      <c r="E26" s="32" t="s">
        <v>46</v>
      </c>
      <c r="F26" s="30">
        <v>100</v>
      </c>
      <c r="G26" s="33">
        <f>G24+G21+G15</f>
        <v>274510.76</v>
      </c>
      <c r="H26" s="35">
        <f>H24+H21+H15</f>
        <v>577882.25</v>
      </c>
    </row>
    <row r="27" spans="1:8" ht="15" customHeight="1">
      <c r="A27" s="32" t="s">
        <v>47</v>
      </c>
      <c r="B27" s="30">
        <v>38</v>
      </c>
      <c r="C27" s="33"/>
      <c r="D27" s="33"/>
      <c r="E27" s="32"/>
      <c r="F27" s="30"/>
      <c r="G27" s="33"/>
      <c r="H27" s="34"/>
    </row>
    <row r="28" spans="1:8" ht="15" customHeight="1">
      <c r="A28" s="32" t="s">
        <v>48</v>
      </c>
      <c r="B28" s="30">
        <v>40</v>
      </c>
      <c r="C28" s="33">
        <f>C24</f>
        <v>9864.230000000003</v>
      </c>
      <c r="D28" s="33">
        <f>D24</f>
        <v>7079.389999999999</v>
      </c>
      <c r="E28" s="32"/>
      <c r="F28" s="30"/>
      <c r="G28" s="33"/>
      <c r="H28" s="34"/>
    </row>
    <row r="29" spans="1:8" ht="15" customHeight="1">
      <c r="A29" s="32"/>
      <c r="B29" s="30"/>
      <c r="C29" s="33"/>
      <c r="D29" s="33"/>
      <c r="E29" s="32"/>
      <c r="F29" s="30"/>
      <c r="G29" s="33"/>
      <c r="H29" s="34"/>
    </row>
    <row r="30" spans="1:8" ht="15" customHeight="1">
      <c r="A30" s="32" t="s">
        <v>49</v>
      </c>
      <c r="B30" s="30"/>
      <c r="C30" s="33"/>
      <c r="D30" s="33"/>
      <c r="E30" s="32"/>
      <c r="F30" s="30"/>
      <c r="G30" s="33"/>
      <c r="H30" s="34"/>
    </row>
    <row r="31" spans="1:8" ht="15" customHeight="1">
      <c r="A31" s="32" t="s">
        <v>50</v>
      </c>
      <c r="B31" s="30">
        <v>41</v>
      </c>
      <c r="C31" s="33"/>
      <c r="D31" s="33"/>
      <c r="E31" s="32" t="s">
        <v>51</v>
      </c>
      <c r="F31" s="30"/>
      <c r="G31" s="33"/>
      <c r="H31" s="34"/>
    </row>
    <row r="32" spans="1:9" ht="15" customHeight="1">
      <c r="A32" s="32"/>
      <c r="B32" s="30"/>
      <c r="C32" s="33"/>
      <c r="D32" s="33"/>
      <c r="E32" s="32" t="s">
        <v>52</v>
      </c>
      <c r="F32" s="30">
        <v>101</v>
      </c>
      <c r="G32" s="33">
        <v>-98516.69999999997</v>
      </c>
      <c r="H32" s="35">
        <f>G32+'业务活动表2018年12月'!F22</f>
        <v>-68914.53999999996</v>
      </c>
      <c r="I32" s="14"/>
    </row>
    <row r="33" spans="1:9" ht="15" customHeight="1">
      <c r="A33" s="36" t="s">
        <v>53</v>
      </c>
      <c r="B33" s="30"/>
      <c r="C33" s="33"/>
      <c r="D33" s="33"/>
      <c r="E33" s="32" t="s">
        <v>54</v>
      </c>
      <c r="F33" s="30">
        <v>105</v>
      </c>
      <c r="G33" s="33">
        <v>249547.8600000001</v>
      </c>
      <c r="H33" s="35">
        <f>G33+'业务活动表2018年12月'!G22</f>
        <v>219239.4599999999</v>
      </c>
      <c r="I33" s="14"/>
    </row>
    <row r="34" spans="1:8" ht="15" customHeight="1">
      <c r="A34" s="36" t="s">
        <v>55</v>
      </c>
      <c r="B34" s="30">
        <v>51</v>
      </c>
      <c r="C34" s="33"/>
      <c r="D34" s="33"/>
      <c r="E34" s="32" t="s">
        <v>56</v>
      </c>
      <c r="F34" s="30">
        <v>110</v>
      </c>
      <c r="G34" s="33">
        <f>G33+G32</f>
        <v>151031.16000000015</v>
      </c>
      <c r="H34" s="35">
        <f>H33+H32</f>
        <v>150324.91999999993</v>
      </c>
    </row>
    <row r="35" spans="1:8" ht="15" customHeight="1">
      <c r="A35" s="32"/>
      <c r="B35" s="30"/>
      <c r="C35" s="33"/>
      <c r="D35" s="33"/>
      <c r="E35" s="32"/>
      <c r="F35" s="30"/>
      <c r="G35" s="33"/>
      <c r="H35" s="34"/>
    </row>
    <row r="36" spans="1:8" ht="15" customHeight="1">
      <c r="A36" s="30" t="s">
        <v>57</v>
      </c>
      <c r="B36" s="30">
        <v>60</v>
      </c>
      <c r="C36" s="33">
        <f>C28+C14</f>
        <v>425541.92</v>
      </c>
      <c r="D36" s="33">
        <f>D28+D14</f>
        <v>728207.17</v>
      </c>
      <c r="E36" s="30" t="s">
        <v>58</v>
      </c>
      <c r="F36" s="30">
        <v>120</v>
      </c>
      <c r="G36" s="33">
        <f>G34+G26</f>
        <v>425541.92000000016</v>
      </c>
      <c r="H36" s="35">
        <f>H34+H26</f>
        <v>728207.1699999999</v>
      </c>
    </row>
    <row r="38" spans="3:8" ht="14.25">
      <c r="C38" s="26">
        <f>C36-G36</f>
        <v>0</v>
      </c>
      <c r="D38" s="26">
        <f>D36-H36</f>
        <v>0</v>
      </c>
      <c r="H38" s="14"/>
    </row>
  </sheetData>
  <sheetProtection/>
  <mergeCells count="2">
    <mergeCell ref="A1:H1"/>
    <mergeCell ref="A3:H3"/>
  </mergeCells>
  <printOptions horizontalCentered="1"/>
  <pageMargins left="0" right="0" top="0.39" bottom="0" header="0.51" footer="0.51"/>
  <pageSetup horizontalDpi="600" verticalDpi="600" orientation="landscape" paperSize="9" scale="98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F22" sqref="F22"/>
    </sheetView>
  </sheetViews>
  <sheetFormatPr defaultColWidth="9.00390625" defaultRowHeight="14.25"/>
  <cols>
    <col min="1" max="1" width="28.625" style="0" customWidth="1"/>
    <col min="2" max="2" width="6.875" style="0" customWidth="1"/>
    <col min="3" max="3" width="13.375" style="0" customWidth="1"/>
    <col min="4" max="4" width="14.125" style="0" customWidth="1"/>
    <col min="5" max="5" width="13.75390625" style="0" customWidth="1"/>
    <col min="6" max="6" width="13.375" style="0" customWidth="1"/>
    <col min="7" max="7" width="15.50390625" style="0" customWidth="1"/>
    <col min="8" max="8" width="15.75390625" style="0" customWidth="1"/>
    <col min="9" max="9" width="11.625" style="0" bestFit="1" customWidth="1"/>
    <col min="10" max="10" width="16.125" style="2" bestFit="1" customWidth="1"/>
  </cols>
  <sheetData>
    <row r="1" spans="1:8" ht="22.5" customHeight="1">
      <c r="A1" s="22" t="s">
        <v>59</v>
      </c>
      <c r="B1" s="22"/>
      <c r="C1" s="22"/>
      <c r="D1" s="22"/>
      <c r="E1" s="22"/>
      <c r="F1" s="22"/>
      <c r="G1" s="22"/>
      <c r="H1" s="22"/>
    </row>
    <row r="2" ht="14.25">
      <c r="H2" s="23" t="s">
        <v>60</v>
      </c>
    </row>
    <row r="3" spans="1:8" ht="18.75" customHeight="1">
      <c r="A3" s="24" t="s">
        <v>89</v>
      </c>
      <c r="B3" s="24"/>
      <c r="C3" s="24"/>
      <c r="D3" s="24"/>
      <c r="E3" s="24"/>
      <c r="F3" s="24"/>
      <c r="G3" s="24"/>
      <c r="H3" s="24"/>
    </row>
    <row r="4" spans="1:8" ht="16.5" customHeight="1">
      <c r="A4" s="10" t="s">
        <v>62</v>
      </c>
      <c r="B4" s="10" t="s">
        <v>4</v>
      </c>
      <c r="C4" s="10" t="s">
        <v>63</v>
      </c>
      <c r="D4" s="10"/>
      <c r="E4" s="10"/>
      <c r="F4" s="10" t="s">
        <v>64</v>
      </c>
      <c r="G4" s="10"/>
      <c r="H4" s="10"/>
    </row>
    <row r="5" spans="1:8" ht="17.25" customHeight="1">
      <c r="A5" s="10"/>
      <c r="B5" s="10"/>
      <c r="C5" s="10" t="s">
        <v>65</v>
      </c>
      <c r="D5" s="10" t="s">
        <v>66</v>
      </c>
      <c r="E5" s="10" t="s">
        <v>67</v>
      </c>
      <c r="F5" s="10" t="s">
        <v>65</v>
      </c>
      <c r="G5" s="10" t="s">
        <v>66</v>
      </c>
      <c r="H5" s="10" t="s">
        <v>67</v>
      </c>
    </row>
    <row r="6" spans="1:8" ht="24.75" customHeight="1">
      <c r="A6" s="9" t="s">
        <v>68</v>
      </c>
      <c r="B6" s="9"/>
      <c r="C6" s="25"/>
      <c r="D6" s="25"/>
      <c r="E6" s="25"/>
      <c r="F6" s="25"/>
      <c r="G6" s="25"/>
      <c r="H6" s="25"/>
    </row>
    <row r="7" spans="1:11" ht="24.75" customHeight="1">
      <c r="A7" s="9" t="s">
        <v>69</v>
      </c>
      <c r="B7" s="10">
        <v>1</v>
      </c>
      <c r="C7" s="25">
        <v>18933</v>
      </c>
      <c r="D7" s="25">
        <v>318181.45999999996</v>
      </c>
      <c r="E7" s="25">
        <f>SUM(C7:D7)</f>
        <v>337114.45999999996</v>
      </c>
      <c r="F7" s="25"/>
      <c r="G7" s="25">
        <v>1158982.63</v>
      </c>
      <c r="H7" s="25">
        <f>SUM(F7:G7)</f>
        <v>1158982.63</v>
      </c>
      <c r="K7" s="15"/>
    </row>
    <row r="8" spans="1:11" ht="24.75" customHeight="1">
      <c r="A8" s="9" t="s">
        <v>70</v>
      </c>
      <c r="B8" s="10">
        <v>2</v>
      </c>
      <c r="C8" s="25"/>
      <c r="D8" s="25"/>
      <c r="E8" s="25">
        <f aca="true" t="shared" si="0" ref="E8:E13">SUM(C8:D8)</f>
        <v>0</v>
      </c>
      <c r="F8" s="25"/>
      <c r="G8" s="25"/>
      <c r="H8" s="25">
        <f aca="true" t="shared" si="1" ref="H8:H13">SUM(F8:G8)</f>
        <v>0</v>
      </c>
      <c r="K8" s="15"/>
    </row>
    <row r="9" spans="1:8" ht="24.75" customHeight="1">
      <c r="A9" s="9" t="s">
        <v>71</v>
      </c>
      <c r="B9" s="10">
        <v>3</v>
      </c>
      <c r="C9" s="25"/>
      <c r="D9" s="25"/>
      <c r="E9" s="25">
        <f t="shared" si="0"/>
        <v>0</v>
      </c>
      <c r="F9" s="25"/>
      <c r="G9" s="25"/>
      <c r="H9" s="25">
        <f t="shared" si="1"/>
        <v>0</v>
      </c>
    </row>
    <row r="10" spans="1:8" ht="24.75" customHeight="1">
      <c r="A10" s="9" t="s">
        <v>72</v>
      </c>
      <c r="B10" s="10">
        <v>4</v>
      </c>
      <c r="C10" s="25"/>
      <c r="D10" s="25"/>
      <c r="E10" s="25">
        <f t="shared" si="0"/>
        <v>0</v>
      </c>
      <c r="F10" s="25"/>
      <c r="G10" s="25"/>
      <c r="H10" s="25">
        <f t="shared" si="1"/>
        <v>0</v>
      </c>
    </row>
    <row r="11" spans="1:8" ht="24.75" customHeight="1">
      <c r="A11" s="9" t="s">
        <v>73</v>
      </c>
      <c r="B11" s="10">
        <v>5</v>
      </c>
      <c r="C11" s="25"/>
      <c r="D11" s="25"/>
      <c r="E11" s="25">
        <f t="shared" si="0"/>
        <v>0</v>
      </c>
      <c r="F11" s="25"/>
      <c r="G11" s="25"/>
      <c r="H11" s="25">
        <f t="shared" si="1"/>
        <v>0</v>
      </c>
    </row>
    <row r="12" spans="1:8" ht="24.75" customHeight="1">
      <c r="A12" s="9" t="s">
        <v>74</v>
      </c>
      <c r="B12" s="10">
        <v>6</v>
      </c>
      <c r="C12" s="25"/>
      <c r="D12" s="25"/>
      <c r="E12" s="25">
        <f t="shared" si="0"/>
        <v>0</v>
      </c>
      <c r="F12" s="25"/>
      <c r="G12" s="25"/>
      <c r="H12" s="25">
        <f t="shared" si="1"/>
        <v>0</v>
      </c>
    </row>
    <row r="13" spans="1:11" s="2" customFormat="1" ht="24.75" customHeight="1">
      <c r="A13" s="9" t="s">
        <v>75</v>
      </c>
      <c r="B13" s="10">
        <v>15</v>
      </c>
      <c r="C13" s="25"/>
      <c r="D13" s="25"/>
      <c r="E13" s="25">
        <f t="shared" si="0"/>
        <v>0</v>
      </c>
      <c r="F13" s="25">
        <v>96843.71</v>
      </c>
      <c r="G13" s="25"/>
      <c r="H13" s="25">
        <f t="shared" si="1"/>
        <v>96843.71</v>
      </c>
      <c r="I13"/>
      <c r="K13"/>
    </row>
    <row r="14" spans="1:11" s="2" customFormat="1" ht="24.75" customHeight="1">
      <c r="A14" s="10" t="s">
        <v>76</v>
      </c>
      <c r="B14" s="10">
        <v>16</v>
      </c>
      <c r="C14" s="25">
        <f aca="true" t="shared" si="2" ref="C14:H14">SUM(C7:C13)</f>
        <v>18933</v>
      </c>
      <c r="D14" s="25">
        <f t="shared" si="2"/>
        <v>318181.45999999996</v>
      </c>
      <c r="E14" s="25">
        <f t="shared" si="2"/>
        <v>337114.45999999996</v>
      </c>
      <c r="F14" s="25">
        <f t="shared" si="2"/>
        <v>96843.71</v>
      </c>
      <c r="G14" s="25">
        <f t="shared" si="2"/>
        <v>1158982.63</v>
      </c>
      <c r="H14" s="25">
        <f t="shared" si="2"/>
        <v>1255826.3399999999</v>
      </c>
      <c r="I14"/>
      <c r="K14"/>
    </row>
    <row r="15" spans="1:11" s="2" customFormat="1" ht="24.75" customHeight="1">
      <c r="A15" s="9" t="s">
        <v>77</v>
      </c>
      <c r="B15" s="10">
        <v>17</v>
      </c>
      <c r="C15" s="25"/>
      <c r="D15" s="25"/>
      <c r="E15" s="25">
        <f>SUM(C15:D15)</f>
        <v>0</v>
      </c>
      <c r="F15" s="25"/>
      <c r="G15" s="25"/>
      <c r="H15" s="25">
        <f>SUM(F15:G15)</f>
        <v>0</v>
      </c>
      <c r="I15"/>
      <c r="K15"/>
    </row>
    <row r="16" spans="1:11" s="2" customFormat="1" ht="24.75" customHeight="1">
      <c r="A16" s="9" t="s">
        <v>78</v>
      </c>
      <c r="B16" s="10">
        <v>18</v>
      </c>
      <c r="C16" s="25">
        <v>0</v>
      </c>
      <c r="D16" s="25">
        <v>158385.05</v>
      </c>
      <c r="E16" s="25">
        <f>SUM(C16:D16)</f>
        <v>158385.05</v>
      </c>
      <c r="F16" s="25">
        <v>0</v>
      </c>
      <c r="G16" s="25">
        <v>1171710.84</v>
      </c>
      <c r="H16" s="25">
        <f>SUM(F16:G16)</f>
        <v>1171710.84</v>
      </c>
      <c r="I16"/>
      <c r="K16"/>
    </row>
    <row r="17" spans="1:11" s="2" customFormat="1" ht="24.75" customHeight="1">
      <c r="A17" s="9" t="s">
        <v>79</v>
      </c>
      <c r="B17" s="10">
        <v>31</v>
      </c>
      <c r="C17" s="25">
        <v>6038.13</v>
      </c>
      <c r="D17" s="25"/>
      <c r="E17" s="25">
        <f>SUM(C17:D17)</f>
        <v>6038.13</v>
      </c>
      <c r="F17" s="25">
        <v>83684.63</v>
      </c>
      <c r="G17" s="25"/>
      <c r="H17" s="25">
        <f>SUM(F17:G17)</f>
        <v>83684.63</v>
      </c>
      <c r="I17"/>
      <c r="K17"/>
    </row>
    <row r="18" spans="1:11" s="2" customFormat="1" ht="24.75" customHeight="1">
      <c r="A18" s="9" t="s">
        <v>80</v>
      </c>
      <c r="B18" s="10">
        <v>32</v>
      </c>
      <c r="C18" s="25"/>
      <c r="D18" s="25"/>
      <c r="E18" s="25">
        <f>SUM(C18:D18)</f>
        <v>0</v>
      </c>
      <c r="F18" s="25"/>
      <c r="G18" s="25"/>
      <c r="H18" s="25">
        <f>SUM(F18:G18)</f>
        <v>0</v>
      </c>
      <c r="I18"/>
      <c r="K18"/>
    </row>
    <row r="19" spans="1:11" s="2" customFormat="1" ht="24.75" customHeight="1">
      <c r="A19" s="9" t="s">
        <v>81</v>
      </c>
      <c r="B19" s="10">
        <v>33</v>
      </c>
      <c r="C19" s="25">
        <v>-6.07</v>
      </c>
      <c r="D19" s="25"/>
      <c r="E19" s="25">
        <f>SUM(C19:D19)</f>
        <v>-6.07</v>
      </c>
      <c r="F19" s="25">
        <v>1137.11</v>
      </c>
      <c r="G19" s="25"/>
      <c r="H19" s="25">
        <f>SUM(F19:G19)</f>
        <v>1137.11</v>
      </c>
      <c r="I19"/>
      <c r="K19"/>
    </row>
    <row r="20" spans="1:11" s="2" customFormat="1" ht="24.75" customHeight="1">
      <c r="A20" s="10" t="s">
        <v>82</v>
      </c>
      <c r="B20" s="10">
        <v>34</v>
      </c>
      <c r="C20" s="25">
        <f aca="true" t="shared" si="3" ref="C20:H20">C16++C17+C18+C19</f>
        <v>6032.06</v>
      </c>
      <c r="D20" s="25">
        <f t="shared" si="3"/>
        <v>158385.05</v>
      </c>
      <c r="E20" s="25">
        <f t="shared" si="3"/>
        <v>164417.11</v>
      </c>
      <c r="F20" s="25">
        <f t="shared" si="3"/>
        <v>84821.74</v>
      </c>
      <c r="G20" s="25">
        <f t="shared" si="3"/>
        <v>1171710.84</v>
      </c>
      <c r="H20" s="25">
        <f t="shared" si="3"/>
        <v>1256532.5800000003</v>
      </c>
      <c r="I20"/>
      <c r="K20"/>
    </row>
    <row r="21" spans="1:11" s="2" customFormat="1" ht="36.75" customHeight="1">
      <c r="A21" s="9" t="s">
        <v>83</v>
      </c>
      <c r="B21" s="10">
        <v>35</v>
      </c>
      <c r="C21" s="25"/>
      <c r="D21" s="25"/>
      <c r="E21" s="25"/>
      <c r="F21" s="25">
        <v>17580.19</v>
      </c>
      <c r="G21" s="25">
        <v>-17580.19</v>
      </c>
      <c r="H21" s="25"/>
      <c r="I21"/>
      <c r="K21"/>
    </row>
    <row r="22" spans="1:11" s="2" customFormat="1" ht="33" customHeight="1">
      <c r="A22" s="9" t="s">
        <v>84</v>
      </c>
      <c r="B22" s="10">
        <v>36</v>
      </c>
      <c r="C22" s="25">
        <f aca="true" t="shared" si="4" ref="C22:H22">C14-C20</f>
        <v>12900.939999999999</v>
      </c>
      <c r="D22" s="25">
        <f t="shared" si="4"/>
        <v>159796.40999999997</v>
      </c>
      <c r="E22" s="25">
        <f t="shared" si="4"/>
        <v>172697.34999999998</v>
      </c>
      <c r="F22" s="25">
        <f>F14-F20+F21</f>
        <v>29602.16</v>
      </c>
      <c r="G22" s="25">
        <f>G14-G20+G21</f>
        <v>-30308.400000000194</v>
      </c>
      <c r="H22" s="25">
        <f t="shared" si="4"/>
        <v>-706.2400000004563</v>
      </c>
      <c r="I22"/>
      <c r="K22"/>
    </row>
    <row r="25" spans="1:11" s="2" customFormat="1" ht="14.25">
      <c r="A25"/>
      <c r="B25"/>
      <c r="C25"/>
      <c r="D25"/>
      <c r="E25"/>
      <c r="F25" s="26"/>
      <c r="G25" s="26"/>
      <c r="H25"/>
      <c r="I25"/>
      <c r="K25"/>
    </row>
    <row r="26" spans="1:11" s="2" customFormat="1" ht="14.25">
      <c r="A26"/>
      <c r="B26"/>
      <c r="C26"/>
      <c r="D26" s="14"/>
      <c r="E26"/>
      <c r="F26"/>
      <c r="G26"/>
      <c r="H26"/>
      <c r="I26"/>
      <c r="K26"/>
    </row>
    <row r="27" spans="1:11" s="2" customFormat="1" ht="14.25">
      <c r="A27"/>
      <c r="B27"/>
      <c r="C27" s="14"/>
      <c r="D27"/>
      <c r="E27"/>
      <c r="F27" s="14"/>
      <c r="G27" s="14"/>
      <c r="H27"/>
      <c r="I27"/>
      <c r="K27"/>
    </row>
  </sheetData>
  <sheetProtection/>
  <mergeCells count="6">
    <mergeCell ref="A1:H1"/>
    <mergeCell ref="A3:H3"/>
    <mergeCell ref="C4:E4"/>
    <mergeCell ref="F4:H4"/>
    <mergeCell ref="A4:A5"/>
    <mergeCell ref="B4:B5"/>
  </mergeCells>
  <printOptions horizontalCentered="1"/>
  <pageMargins left="0" right="0" top="0.7900000000000001" bottom="0" header="0.51" footer="0.51"/>
  <pageSetup horizontalDpi="600" verticalDpi="600" orientation="portrait" paperSize="9" scale="90"/>
  <ignoredErrors>
    <ignoredError sqref="F14:H14" formula="1"/>
    <ignoredError sqref="E14" formula="1" formulaRange="1"/>
    <ignoredError sqref="E7:E13 E15:E1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3">
      <selection activeCell="E19" sqref="E19"/>
    </sheetView>
  </sheetViews>
  <sheetFormatPr defaultColWidth="9.00390625" defaultRowHeight="14.25"/>
  <cols>
    <col min="1" max="1" width="48.625" style="0" customWidth="1"/>
    <col min="2" max="2" width="6.625" style="0" customWidth="1"/>
    <col min="3" max="4" width="18.625" style="0" customWidth="1"/>
    <col min="5" max="5" width="10.25390625" style="0" customWidth="1"/>
    <col min="6" max="6" width="16.625" style="2" customWidth="1"/>
    <col min="7" max="7" width="9.00390625" style="0" customWidth="1"/>
    <col min="9" max="9" width="12.75390625" style="0" bestFit="1" customWidth="1"/>
  </cols>
  <sheetData>
    <row r="1" spans="1:4" ht="33" customHeight="1">
      <c r="A1" s="3" t="s">
        <v>90</v>
      </c>
      <c r="B1" s="3"/>
      <c r="C1" s="3"/>
      <c r="D1" s="3"/>
    </row>
    <row r="2" spans="1:4" ht="18" customHeight="1">
      <c r="A2" s="4" t="s">
        <v>91</v>
      </c>
      <c r="B2" s="4"/>
      <c r="C2" s="4"/>
      <c r="D2" s="4"/>
    </row>
    <row r="3" spans="1:9" ht="18" customHeight="1">
      <c r="A3" s="5" t="s">
        <v>92</v>
      </c>
      <c r="B3" s="5"/>
      <c r="C3" s="5"/>
      <c r="D3" s="5"/>
      <c r="E3" s="6"/>
      <c r="F3" s="7"/>
      <c r="G3" s="6"/>
      <c r="H3" s="6"/>
      <c r="I3" s="6"/>
    </row>
    <row r="4" spans="1:4" ht="18" customHeight="1">
      <c r="A4" s="8" t="s">
        <v>62</v>
      </c>
      <c r="B4" s="8" t="s">
        <v>93</v>
      </c>
      <c r="C4" s="8" t="s">
        <v>94</v>
      </c>
      <c r="D4" s="8" t="s">
        <v>95</v>
      </c>
    </row>
    <row r="5" spans="1:4" ht="18" customHeight="1">
      <c r="A5" s="9" t="s">
        <v>96</v>
      </c>
      <c r="B5" s="10"/>
      <c r="C5" s="10"/>
      <c r="D5" s="11"/>
    </row>
    <row r="6" spans="1:4" ht="18" customHeight="1">
      <c r="A6" s="9" t="s">
        <v>97</v>
      </c>
      <c r="B6" s="10"/>
      <c r="C6" s="12">
        <f>1560716.83</f>
        <v>1560716.83</v>
      </c>
      <c r="D6" s="12">
        <v>1102009.6099999999</v>
      </c>
    </row>
    <row r="7" spans="1:4" ht="18" customHeight="1">
      <c r="A7" s="9" t="s">
        <v>98</v>
      </c>
      <c r="B7" s="10"/>
      <c r="C7" s="12">
        <v>0</v>
      </c>
      <c r="D7" s="12">
        <v>0</v>
      </c>
    </row>
    <row r="8" spans="1:4" ht="18" customHeight="1">
      <c r="A8" s="9" t="s">
        <v>99</v>
      </c>
      <c r="B8" s="10"/>
      <c r="C8" s="12">
        <v>0</v>
      </c>
      <c r="D8" s="12">
        <v>0</v>
      </c>
    </row>
    <row r="9" spans="1:4" ht="18" customHeight="1">
      <c r="A9" s="9" t="s">
        <v>100</v>
      </c>
      <c r="B9" s="10"/>
      <c r="C9" s="12">
        <v>0</v>
      </c>
      <c r="D9" s="12">
        <v>0</v>
      </c>
    </row>
    <row r="10" spans="1:4" ht="18" customHeight="1">
      <c r="A10" s="9" t="s">
        <v>101</v>
      </c>
      <c r="B10" s="10"/>
      <c r="C10" s="12">
        <v>0</v>
      </c>
      <c r="D10" s="12">
        <v>0</v>
      </c>
    </row>
    <row r="11" spans="1:9" ht="18" customHeight="1">
      <c r="A11" s="9" t="s">
        <v>102</v>
      </c>
      <c r="B11" s="10" t="s">
        <v>103</v>
      </c>
      <c r="C11" s="12">
        <f>F11</f>
        <v>1163.89</v>
      </c>
      <c r="D11" s="12">
        <v>509.37</v>
      </c>
      <c r="E11" s="13" t="s">
        <v>104</v>
      </c>
      <c r="F11" s="2">
        <v>1163.89</v>
      </c>
      <c r="G11" s="14"/>
      <c r="I11" s="14"/>
    </row>
    <row r="12" spans="1:4" ht="18" customHeight="1">
      <c r="A12" s="9" t="s">
        <v>105</v>
      </c>
      <c r="B12" s="10"/>
      <c r="C12" s="12">
        <f>SUM(C6:C11)</f>
        <v>1561880.72</v>
      </c>
      <c r="D12" s="12">
        <f>SUM(D6:D11)</f>
        <v>1102518.98</v>
      </c>
    </row>
    <row r="13" spans="1:5" ht="18" customHeight="1">
      <c r="A13" s="9" t="s">
        <v>106</v>
      </c>
      <c r="B13" s="10"/>
      <c r="C13" s="12">
        <v>0</v>
      </c>
      <c r="D13" s="12">
        <v>0</v>
      </c>
      <c r="E13" s="14"/>
    </row>
    <row r="14" spans="1:5" ht="18" customHeight="1">
      <c r="A14" s="9" t="s">
        <v>107</v>
      </c>
      <c r="B14" s="10"/>
      <c r="C14" s="12">
        <v>330637.18</v>
      </c>
      <c r="D14" s="12">
        <v>303177.3</v>
      </c>
      <c r="E14" s="15"/>
    </row>
    <row r="15" spans="1:4" ht="18" customHeight="1">
      <c r="A15" s="9" t="s">
        <v>108</v>
      </c>
      <c r="B15" s="10"/>
      <c r="C15" s="12">
        <v>887964.0699999996</v>
      </c>
      <c r="D15" s="12">
        <v>626215.87</v>
      </c>
    </row>
    <row r="16" spans="1:6" s="1" customFormat="1" ht="18" customHeight="1">
      <c r="A16" s="16" t="s">
        <v>109</v>
      </c>
      <c r="B16" s="10" t="s">
        <v>103</v>
      </c>
      <c r="C16" s="17">
        <f>F19</f>
        <v>46574.380000000005</v>
      </c>
      <c r="D16" s="17">
        <v>1956.94</v>
      </c>
      <c r="E16" s="18" t="s">
        <v>110</v>
      </c>
      <c r="F16" s="19">
        <v>2301</v>
      </c>
    </row>
    <row r="17" spans="1:6" ht="18" customHeight="1">
      <c r="A17" s="9" t="s">
        <v>111</v>
      </c>
      <c r="B17" s="10"/>
      <c r="C17" s="12">
        <f>SUM(C13:C16)</f>
        <v>1265175.6299999994</v>
      </c>
      <c r="D17" s="12">
        <f>SUM(D13:D16)</f>
        <v>931350.1099999999</v>
      </c>
      <c r="E17" s="13" t="s">
        <v>112</v>
      </c>
      <c r="F17" s="2">
        <v>13545</v>
      </c>
    </row>
    <row r="18" spans="1:6" ht="18" customHeight="1">
      <c r="A18" s="10" t="s">
        <v>113</v>
      </c>
      <c r="B18" s="10"/>
      <c r="C18" s="20">
        <f>C12-C17</f>
        <v>296705.09000000055</v>
      </c>
      <c r="D18" s="20">
        <f>D12-D17</f>
        <v>171168.8700000001</v>
      </c>
      <c r="E18" s="13" t="s">
        <v>114</v>
      </c>
      <c r="F18" s="2">
        <v>30728.38</v>
      </c>
    </row>
    <row r="19" spans="1:6" ht="18" customHeight="1">
      <c r="A19" s="9" t="s">
        <v>115</v>
      </c>
      <c r="B19" s="10"/>
      <c r="C19" s="10"/>
      <c r="D19" s="20"/>
      <c r="F19" s="2">
        <f>SUM(F16:F18)</f>
        <v>46574.380000000005</v>
      </c>
    </row>
    <row r="20" spans="1:4" ht="18" customHeight="1">
      <c r="A20" s="9" t="s">
        <v>116</v>
      </c>
      <c r="B20" s="10"/>
      <c r="C20" s="12">
        <v>0</v>
      </c>
      <c r="D20" s="12">
        <v>0</v>
      </c>
    </row>
    <row r="21" spans="1:4" ht="18" customHeight="1">
      <c r="A21" s="9" t="s">
        <v>117</v>
      </c>
      <c r="B21" s="10"/>
      <c r="C21" s="12">
        <v>0</v>
      </c>
      <c r="D21" s="12">
        <v>0</v>
      </c>
    </row>
    <row r="22" spans="1:4" ht="18" customHeight="1">
      <c r="A22" s="9" t="s">
        <v>118</v>
      </c>
      <c r="B22" s="10"/>
      <c r="C22" s="12">
        <v>0</v>
      </c>
      <c r="D22" s="12">
        <v>0</v>
      </c>
    </row>
    <row r="23" spans="1:4" ht="18" customHeight="1">
      <c r="A23" s="9" t="s">
        <v>119</v>
      </c>
      <c r="B23" s="10"/>
      <c r="C23" s="12">
        <v>0</v>
      </c>
      <c r="D23" s="12">
        <v>0</v>
      </c>
    </row>
    <row r="24" spans="1:4" ht="18" customHeight="1">
      <c r="A24" s="9" t="s">
        <v>105</v>
      </c>
      <c r="B24" s="10"/>
      <c r="C24" s="12">
        <v>0</v>
      </c>
      <c r="D24" s="12">
        <v>0</v>
      </c>
    </row>
    <row r="25" spans="1:4" ht="18" customHeight="1">
      <c r="A25" s="9" t="s">
        <v>120</v>
      </c>
      <c r="B25" s="10"/>
      <c r="C25" s="12">
        <v>0</v>
      </c>
      <c r="D25" s="12">
        <v>5094</v>
      </c>
    </row>
    <row r="26" spans="1:4" ht="18" customHeight="1">
      <c r="A26" s="9" t="s">
        <v>121</v>
      </c>
      <c r="B26" s="10"/>
      <c r="C26" s="12">
        <v>0</v>
      </c>
      <c r="D26" s="12">
        <v>0</v>
      </c>
    </row>
    <row r="27" spans="1:4" ht="18" customHeight="1">
      <c r="A27" s="9" t="s">
        <v>122</v>
      </c>
      <c r="B27" s="10"/>
      <c r="C27" s="12">
        <v>0</v>
      </c>
      <c r="D27" s="12">
        <v>0</v>
      </c>
    </row>
    <row r="28" spans="1:4" ht="18" customHeight="1">
      <c r="A28" s="9" t="s">
        <v>111</v>
      </c>
      <c r="B28" s="10"/>
      <c r="C28" s="12">
        <f>SUM(C25:C27)</f>
        <v>0</v>
      </c>
      <c r="D28" s="12">
        <f>SUM(D25:D27)</f>
        <v>5094</v>
      </c>
    </row>
    <row r="29" spans="1:4" ht="18" customHeight="1">
      <c r="A29" s="10" t="s">
        <v>123</v>
      </c>
      <c r="B29" s="10"/>
      <c r="C29" s="21">
        <f>C24-C28</f>
        <v>0</v>
      </c>
      <c r="D29" s="21">
        <f>D24-D28</f>
        <v>-5094</v>
      </c>
    </row>
    <row r="30" spans="1:4" ht="18" customHeight="1">
      <c r="A30" s="9" t="s">
        <v>124</v>
      </c>
      <c r="B30" s="10"/>
      <c r="C30" s="10"/>
      <c r="D30" s="20"/>
    </row>
    <row r="31" spans="1:4" ht="18" customHeight="1">
      <c r="A31" s="9" t="s">
        <v>125</v>
      </c>
      <c r="B31" s="10"/>
      <c r="C31" s="12">
        <v>0</v>
      </c>
      <c r="D31" s="12">
        <v>0</v>
      </c>
    </row>
    <row r="32" spans="1:4" ht="18" customHeight="1">
      <c r="A32" s="9" t="s">
        <v>126</v>
      </c>
      <c r="B32" s="10"/>
      <c r="C32" s="12">
        <v>0</v>
      </c>
      <c r="D32" s="12">
        <v>0</v>
      </c>
    </row>
    <row r="33" spans="1:4" ht="18" customHeight="1">
      <c r="A33" s="9" t="s">
        <v>105</v>
      </c>
      <c r="B33" s="10"/>
      <c r="C33" s="12">
        <v>0</v>
      </c>
      <c r="D33" s="12">
        <v>0</v>
      </c>
    </row>
    <row r="34" spans="1:4" ht="18" customHeight="1">
      <c r="A34" s="9" t="s">
        <v>127</v>
      </c>
      <c r="B34" s="10"/>
      <c r="C34" s="12">
        <v>0</v>
      </c>
      <c r="D34" s="12">
        <v>0</v>
      </c>
    </row>
    <row r="35" spans="1:4" ht="18" customHeight="1">
      <c r="A35" s="9" t="s">
        <v>128</v>
      </c>
      <c r="B35" s="10"/>
      <c r="C35" s="12">
        <v>0</v>
      </c>
      <c r="D35" s="12">
        <v>0</v>
      </c>
    </row>
    <row r="36" spans="1:4" ht="18" customHeight="1">
      <c r="A36" s="9" t="s">
        <v>129</v>
      </c>
      <c r="B36" s="10"/>
      <c r="C36" s="12">
        <v>0</v>
      </c>
      <c r="D36" s="12">
        <v>0</v>
      </c>
    </row>
    <row r="37" spans="1:4" ht="18" customHeight="1">
      <c r="A37" s="9" t="s">
        <v>111</v>
      </c>
      <c r="B37" s="10"/>
      <c r="C37" s="12">
        <v>0</v>
      </c>
      <c r="D37" s="12">
        <v>0</v>
      </c>
    </row>
    <row r="38" spans="1:4" ht="18" customHeight="1">
      <c r="A38" s="10" t="s">
        <v>130</v>
      </c>
      <c r="B38" s="10"/>
      <c r="C38" s="12">
        <v>0</v>
      </c>
      <c r="D38" s="12">
        <v>0</v>
      </c>
    </row>
    <row r="39" spans="1:4" ht="18" customHeight="1">
      <c r="A39" s="9" t="s">
        <v>131</v>
      </c>
      <c r="B39" s="10"/>
      <c r="C39" s="12">
        <v>0</v>
      </c>
      <c r="D39" s="12">
        <v>0</v>
      </c>
    </row>
    <row r="40" spans="1:4" ht="18" customHeight="1">
      <c r="A40" s="9" t="s">
        <v>132</v>
      </c>
      <c r="B40" s="10"/>
      <c r="C40" s="20">
        <f>C38+C39+C29+C18</f>
        <v>296705.09000000055</v>
      </c>
      <c r="D40" s="20">
        <f>D38+D39+D29+D18</f>
        <v>166074.8700000001</v>
      </c>
    </row>
    <row r="41" ht="14.25" hidden="1">
      <c r="D41" s="14">
        <f>'[2]资产负债表'!D6-'[2]资产负债表'!C6</f>
        <v>-257187.28000000003</v>
      </c>
    </row>
    <row r="42" spans="3:4" ht="14.25">
      <c r="C42" s="14">
        <f>'资产负债表2018年12月'!D6-'资产负债表2018年12月'!C6</f>
        <v>296705.09</v>
      </c>
      <c r="D42" s="14">
        <f>'[1]资产负债表2017年度'!D6-'[1]资产负债表2017年度'!C6</f>
        <v>166074.87</v>
      </c>
    </row>
    <row r="43" spans="3:4" ht="14.25">
      <c r="C43" s="15">
        <f>C40-C42</f>
        <v>5.238689482212067E-10</v>
      </c>
      <c r="D43" s="15">
        <f>D40-D42</f>
        <v>0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shenrui</dc:creator>
  <cp:keywords/>
  <dc:description/>
  <cp:lastModifiedBy>刘路</cp:lastModifiedBy>
  <cp:lastPrinted>2017-07-09T01:52:02Z</cp:lastPrinted>
  <dcterms:created xsi:type="dcterms:W3CDTF">2017-07-09T01:51:31Z</dcterms:created>
  <dcterms:modified xsi:type="dcterms:W3CDTF">2019-05-21T06:53:28Z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RubyTemplate">
    <vt:lpwstr>14</vt:lpwstr>
  </property>
  <property fmtid="{D5CDD505-2E9C-101B-9397-08002B2CF9AE}" pid="4" name="KSOProductBuildV">
    <vt:lpwstr>2052-11.1.0.8696</vt:lpwstr>
  </property>
</Properties>
</file>